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erkBooks\Training\User Conference\2020\Sonya\"/>
    </mc:Choice>
  </mc:AlternateContent>
  <xr:revisionPtr revIDLastSave="0" documentId="8_{AB5A3301-1490-4ED6-AEF6-FAF03A573110}" xr6:coauthVersionLast="45" xr6:coauthVersionMax="45" xr10:uidLastSave="{00000000-0000-0000-0000-000000000000}"/>
  <bookViews>
    <workbookView xWindow="-120" yWindow="-120" windowWidth="29040" windowHeight="15840" xr2:uid="{C6E4A705-1967-4C17-9D32-73D58FAA08C7}"/>
  </bookViews>
  <sheets>
    <sheet name="Sheet1" sheetId="1" r:id="rId1"/>
  </sheets>
  <definedNames>
    <definedName name="_xlnm.Print_Titles" localSheetId="0">Sheet1!$A:$I,Sheet1!$4:$5</definedName>
    <definedName name="QB_BASIS_4" localSheetId="0" hidden="1">Sheet1!$M$3</definedName>
    <definedName name="QB_COLUMN_59200" localSheetId="0" hidden="1">Sheet1!$J$5</definedName>
    <definedName name="QB_COLUMN_63620" localSheetId="0" hidden="1">Sheet1!$L$5</definedName>
    <definedName name="QB_COLUMN_64430" localSheetId="0" hidden="1">Sheet1!$M$5</definedName>
    <definedName name="QB_COLUMN_76210" localSheetId="0" hidden="1">Sheet1!$K$5</definedName>
    <definedName name="QB_COMPANY_0" localSheetId="0" hidden="1">Sheet1!$A$1</definedName>
    <definedName name="QB_DATA_0" localSheetId="0" hidden="1">Sheet1!$10:$10,Sheet1!$13:$13,Sheet1!$14:$14,Sheet1!$17:$17,Sheet1!$19:$19,Sheet1!$20:$20,Sheet1!$24:$24,Sheet1!$27:$27,Sheet1!$28:$28,Sheet1!$29:$29,Sheet1!$32:$32,Sheet1!$33:$33,Sheet1!$35:$35,Sheet1!$36:$36,Sheet1!$37:$37,Sheet1!$38:$38</definedName>
    <definedName name="QB_DATA_1" localSheetId="0" hidden="1">Sheet1!$39:$39,Sheet1!$44:$44,Sheet1!$48:$48,Sheet1!$51:$51,Sheet1!$54:$54,Sheet1!$55:$55,Sheet1!$56:$56,Sheet1!$57:$57,Sheet1!$58:$58,Sheet1!$59:$59,Sheet1!$61:$61,Sheet1!$62:$62,Sheet1!$64:$64,Sheet1!$65:$65,Sheet1!$66:$66,Sheet1!$71:$71</definedName>
    <definedName name="QB_DATA_2" localSheetId="0" hidden="1">Sheet1!$72:$72,Sheet1!$73:$73,Sheet1!$74:$74,Sheet1!$75:$75,Sheet1!$76:$76,Sheet1!$77:$77,Sheet1!$79:$79,Sheet1!$81:$81,Sheet1!$82:$82,Sheet1!$83:$83,Sheet1!$84:$84,Sheet1!$85:$85,Sheet1!$89:$89,Sheet1!$93:$93,Sheet1!$94:$94,Sheet1!$96:$96</definedName>
    <definedName name="QB_DATA_3" localSheetId="0" hidden="1">Sheet1!$98:$98,Sheet1!$99:$99,Sheet1!$100:$100,Sheet1!$101:$101,Sheet1!$102:$102,Sheet1!$103:$103,Sheet1!$104:$104,Sheet1!$106:$106,Sheet1!$108:$108,Sheet1!$113:$113,Sheet1!$115:$115,Sheet1!$117:$117,Sheet1!$120:$120,Sheet1!$121:$121,Sheet1!$122:$122,Sheet1!$124:$124</definedName>
    <definedName name="QB_DATA_4" localSheetId="0" hidden="1">Sheet1!$125:$125,Sheet1!$126:$126,Sheet1!$128:$128,Sheet1!$129:$129,Sheet1!$130:$130,Sheet1!$132:$132,Sheet1!$133:$133,Sheet1!$135:$135,Sheet1!$136:$136,Sheet1!$138:$138,Sheet1!$139:$139,Sheet1!$140:$140,Sheet1!$142:$142,Sheet1!$144:$144,Sheet1!$146:$146,Sheet1!$147:$147</definedName>
    <definedName name="QB_DATA_5" localSheetId="0" hidden="1">Sheet1!$148:$148,Sheet1!$149:$149,Sheet1!$150:$150,Sheet1!$151:$151,Sheet1!$157:$157,Sheet1!$158:$158,Sheet1!$159:$159,Sheet1!$160:$160,Sheet1!$162:$162,Sheet1!$163:$163,Sheet1!$164:$164,Sheet1!$166:$166,Sheet1!$168:$168,Sheet1!$169:$169,Sheet1!$171:$171,Sheet1!$172:$172</definedName>
    <definedName name="QB_DATA_6" localSheetId="0" hidden="1">Sheet1!$175:$175,Sheet1!$176:$176,Sheet1!$177:$177,Sheet1!$178:$178,Sheet1!$179:$179,Sheet1!$180:$180,Sheet1!$181:$181,Sheet1!$182:$182,Sheet1!$184:$184,Sheet1!$185:$185,Sheet1!$186:$186,Sheet1!$188:$188,Sheet1!$189:$189,Sheet1!$191:$191,Sheet1!$193:$193,Sheet1!$194:$194</definedName>
    <definedName name="QB_DATA_7" localSheetId="0" hidden="1">Sheet1!$197:$197,Sheet1!$198:$198,Sheet1!$200:$200,Sheet1!$201:$201,Sheet1!$202:$202,Sheet1!$204:$204,Sheet1!$211:$211</definedName>
    <definedName name="QB_DATE_1" localSheetId="0" hidden="1">Sheet1!$M$2</definedName>
    <definedName name="QB_FORMULA_0" localSheetId="0" hidden="1">Sheet1!$L$10,Sheet1!$M$10,Sheet1!$J$11,Sheet1!$K$11,Sheet1!$L$11,Sheet1!$M$11,Sheet1!$L$13,Sheet1!$M$13,Sheet1!$L$14,Sheet1!$M$14,Sheet1!$J$15,Sheet1!$K$15,Sheet1!$L$15,Sheet1!$M$15,Sheet1!$J$16,Sheet1!$K$16</definedName>
    <definedName name="QB_FORMULA_1" localSheetId="0" hidden="1">Sheet1!$L$16,Sheet1!$M$16,Sheet1!$L$17,Sheet1!$M$17,Sheet1!$L$19,Sheet1!$M$19,Sheet1!$L$20,Sheet1!$M$20,Sheet1!$J$21,Sheet1!$K$21,Sheet1!$L$21,Sheet1!$M$21,Sheet1!$L$24,Sheet1!$M$24,Sheet1!$J$25,Sheet1!$K$25</definedName>
    <definedName name="QB_FORMULA_10" localSheetId="0" hidden="1">Sheet1!$L$89,Sheet1!$M$89,Sheet1!$J$90,Sheet1!$K$90,Sheet1!$L$90,Sheet1!$M$90,Sheet1!$L$93,Sheet1!$M$93,Sheet1!$L$94,Sheet1!$M$94,Sheet1!$J$95,Sheet1!$K$95,Sheet1!$L$95,Sheet1!$M$95,Sheet1!$L$96,Sheet1!$M$96</definedName>
    <definedName name="QB_FORMULA_11" localSheetId="0" hidden="1">Sheet1!$L$98,Sheet1!$M$98,Sheet1!$L$99,Sheet1!$M$99,Sheet1!$L$100,Sheet1!$M$100,Sheet1!$L$101,Sheet1!$M$101,Sheet1!$L$102,Sheet1!$M$102,Sheet1!$L$103,Sheet1!$M$103,Sheet1!$L$104,Sheet1!$M$104,Sheet1!$L$106,Sheet1!$M$106</definedName>
    <definedName name="QB_FORMULA_12" localSheetId="0" hidden="1">Sheet1!$J$107,Sheet1!$K$107,Sheet1!$L$107,Sheet1!$M$107,Sheet1!$L$108,Sheet1!$M$108,Sheet1!$J$109,Sheet1!$K$109,Sheet1!$L$109,Sheet1!$M$109,Sheet1!$J$110,Sheet1!$K$110,Sheet1!$L$110,Sheet1!$M$110,Sheet1!$L$113,Sheet1!$M$113</definedName>
    <definedName name="QB_FORMULA_13" localSheetId="0" hidden="1">Sheet1!$L$115,Sheet1!$M$115,Sheet1!$J$116,Sheet1!$K$116,Sheet1!$L$116,Sheet1!$M$116,Sheet1!$L$117,Sheet1!$M$117,Sheet1!$J$118,Sheet1!$K$118,Sheet1!$L$118,Sheet1!$M$118,Sheet1!$L$120,Sheet1!$M$120,Sheet1!$L$121,Sheet1!$M$121</definedName>
    <definedName name="QB_FORMULA_14" localSheetId="0" hidden="1">Sheet1!$L$122,Sheet1!$M$122,Sheet1!$L$124,Sheet1!$M$124,Sheet1!$L$125,Sheet1!$M$125,Sheet1!$L$126,Sheet1!$M$126,Sheet1!$J$127,Sheet1!$K$127,Sheet1!$L$127,Sheet1!$M$127,Sheet1!$L$128,Sheet1!$M$128,Sheet1!$L$129,Sheet1!$M$129</definedName>
    <definedName name="QB_FORMULA_15" localSheetId="0" hidden="1">Sheet1!$L$130,Sheet1!$M$130,Sheet1!$J$131,Sheet1!$K$131,Sheet1!$L$131,Sheet1!$M$131,Sheet1!$L$132,Sheet1!$M$132,Sheet1!$L$133,Sheet1!$M$133,Sheet1!$L$135,Sheet1!$M$135,Sheet1!$L$136,Sheet1!$M$136,Sheet1!$L$138,Sheet1!$M$138</definedName>
    <definedName name="QB_FORMULA_16" localSheetId="0" hidden="1">Sheet1!$L$139,Sheet1!$M$139,Sheet1!$L$140,Sheet1!$M$140,Sheet1!$J$141,Sheet1!$K$141,Sheet1!$L$141,Sheet1!$M$141,Sheet1!$L$142,Sheet1!$M$142,Sheet1!$J$143,Sheet1!$K$143,Sheet1!$L$143,Sheet1!$M$143,Sheet1!$L$144,Sheet1!$M$144</definedName>
    <definedName name="QB_FORMULA_17" localSheetId="0" hidden="1">Sheet1!$L$146,Sheet1!$M$146,Sheet1!$L$147,Sheet1!$M$147,Sheet1!$L$148,Sheet1!$M$148,Sheet1!$L$149,Sheet1!$M$149,Sheet1!$L$150,Sheet1!$M$150,Sheet1!$L$151,Sheet1!$M$151,Sheet1!$J$152,Sheet1!$K$152,Sheet1!$L$152,Sheet1!$M$152</definedName>
    <definedName name="QB_FORMULA_18" localSheetId="0" hidden="1">Sheet1!$J$153,Sheet1!$K$153,Sheet1!$L$153,Sheet1!$M$153,Sheet1!$J$154,Sheet1!$K$154,Sheet1!$L$154,Sheet1!$M$154,Sheet1!$L$157,Sheet1!$M$157,Sheet1!$L$158,Sheet1!$M$158,Sheet1!$L$159,Sheet1!$M$159,Sheet1!$L$160,Sheet1!$M$160</definedName>
    <definedName name="QB_FORMULA_19" localSheetId="0" hidden="1">Sheet1!$L$162,Sheet1!$M$162,Sheet1!$L$163,Sheet1!$M$163,Sheet1!$L$164,Sheet1!$M$164,Sheet1!$J$165,Sheet1!$K$165,Sheet1!$L$165,Sheet1!$M$165,Sheet1!$L$166,Sheet1!$M$166,Sheet1!$L$168,Sheet1!$M$168,Sheet1!$L$169,Sheet1!$M$169</definedName>
    <definedName name="QB_FORMULA_2" localSheetId="0" hidden="1">Sheet1!$L$25,Sheet1!$M$25,Sheet1!$L$27,Sheet1!$M$27,Sheet1!$L$28,Sheet1!$M$28,Sheet1!$L$29,Sheet1!$M$29,Sheet1!$J$30,Sheet1!$K$30,Sheet1!$L$30,Sheet1!$M$30,Sheet1!$J$31,Sheet1!$K$31,Sheet1!$L$31,Sheet1!$M$31</definedName>
    <definedName name="QB_FORMULA_20" localSheetId="0" hidden="1">Sheet1!$J$170,Sheet1!$K$170,Sheet1!$L$170,Sheet1!$M$170,Sheet1!$L$171,Sheet1!$M$171,Sheet1!$L$172,Sheet1!$M$172,Sheet1!$J$173,Sheet1!$K$173,Sheet1!$L$173,Sheet1!$M$173,Sheet1!$L$175,Sheet1!$M$175,Sheet1!$L$176,Sheet1!$M$176</definedName>
    <definedName name="QB_FORMULA_21" localSheetId="0" hidden="1">Sheet1!$L$177,Sheet1!$M$177,Sheet1!$L$178,Sheet1!$M$178,Sheet1!$L$179,Sheet1!$M$179,Sheet1!$L$180,Sheet1!$M$180,Sheet1!$L$181,Sheet1!$M$181,Sheet1!$L$182,Sheet1!$M$182,Sheet1!$L$184,Sheet1!$M$184,Sheet1!$L$185,Sheet1!$M$185</definedName>
    <definedName name="QB_FORMULA_22" localSheetId="0" hidden="1">Sheet1!$L$186,Sheet1!$M$186,Sheet1!$J$187,Sheet1!$K$187,Sheet1!$L$187,Sheet1!$M$187,Sheet1!$L$188,Sheet1!$M$188,Sheet1!$L$189,Sheet1!$M$189,Sheet1!$L$191,Sheet1!$M$191,Sheet1!$J$192,Sheet1!$K$192,Sheet1!$L$192,Sheet1!$M$192</definedName>
    <definedName name="QB_FORMULA_23" localSheetId="0" hidden="1">Sheet1!$L$193,Sheet1!$M$193,Sheet1!$L$194,Sheet1!$M$194,Sheet1!$J$195,Sheet1!$K$195,Sheet1!$L$195,Sheet1!$M$195,Sheet1!$L$197,Sheet1!$M$197,Sheet1!$L$198,Sheet1!$M$198,Sheet1!$L$200,Sheet1!$M$200,Sheet1!$L$201,Sheet1!$M$201</definedName>
    <definedName name="QB_FORMULA_24" localSheetId="0" hidden="1">Sheet1!$L$202,Sheet1!$M$202,Sheet1!$J$203,Sheet1!$K$203,Sheet1!$L$203,Sheet1!$M$203,Sheet1!$L$204,Sheet1!$M$204,Sheet1!$J$205,Sheet1!$K$205,Sheet1!$L$205,Sheet1!$M$205,Sheet1!$J$206,Sheet1!$K$206,Sheet1!$L$206,Sheet1!$M$206</definedName>
    <definedName name="QB_FORMULA_25" localSheetId="0" hidden="1">Sheet1!$J$207,Sheet1!$K$207,Sheet1!$L$207,Sheet1!$M$207,Sheet1!$J$208,Sheet1!$K$208,Sheet1!$L$208,Sheet1!$M$208,Sheet1!$L$211,Sheet1!$M$211,Sheet1!$J$212,Sheet1!$K$212,Sheet1!$L$212,Sheet1!$M$212,Sheet1!$J$213,Sheet1!$K$213</definedName>
    <definedName name="QB_FORMULA_26" localSheetId="0" hidden="1">Sheet1!$L$213,Sheet1!$M$213,Sheet1!$J$214,Sheet1!$K$214,Sheet1!$L$214,Sheet1!$M$214</definedName>
    <definedName name="QB_FORMULA_3" localSheetId="0" hidden="1">Sheet1!$L$32,Sheet1!$M$32,Sheet1!$L$33,Sheet1!$M$33,Sheet1!$L$35,Sheet1!$M$35,Sheet1!$L$36,Sheet1!$M$36,Sheet1!$L$37,Sheet1!$M$37,Sheet1!$L$38,Sheet1!$M$38,Sheet1!$L$39,Sheet1!$M$39,Sheet1!$J$40,Sheet1!$K$40</definedName>
    <definedName name="QB_FORMULA_4" localSheetId="0" hidden="1">Sheet1!$L$40,Sheet1!$M$40,Sheet1!$J$41,Sheet1!$K$41,Sheet1!$L$41,Sheet1!$M$41,Sheet1!$J$42,Sheet1!$K$42,Sheet1!$L$42,Sheet1!$M$42,Sheet1!$L$44,Sheet1!$M$44,Sheet1!$L$48,Sheet1!$M$48,Sheet1!$J$49,Sheet1!$K$49</definedName>
    <definedName name="QB_FORMULA_5" localSheetId="0" hidden="1">Sheet1!$L$49,Sheet1!$M$49,Sheet1!$L$51,Sheet1!$M$51,Sheet1!$J$52,Sheet1!$K$52,Sheet1!$L$52,Sheet1!$M$52,Sheet1!$L$54,Sheet1!$M$54,Sheet1!$L$55,Sheet1!$M$55,Sheet1!$L$56,Sheet1!$M$56,Sheet1!$L$57,Sheet1!$M$57</definedName>
    <definedName name="QB_FORMULA_6" localSheetId="0" hidden="1">Sheet1!$L$58,Sheet1!$M$58,Sheet1!$L$59,Sheet1!$M$59,Sheet1!$L$61,Sheet1!$M$61,Sheet1!$L$62,Sheet1!$M$62,Sheet1!$J$63,Sheet1!$K$63,Sheet1!$L$63,Sheet1!$M$63,Sheet1!$L$64,Sheet1!$M$64,Sheet1!$L$65,Sheet1!$M$65</definedName>
    <definedName name="QB_FORMULA_7" localSheetId="0" hidden="1">Sheet1!$L$66,Sheet1!$M$66,Sheet1!$J$67,Sheet1!$K$67,Sheet1!$L$67,Sheet1!$M$67,Sheet1!$J$68,Sheet1!$K$68,Sheet1!$L$68,Sheet1!$M$68,Sheet1!$L$71,Sheet1!$M$71,Sheet1!$L$72,Sheet1!$M$72,Sheet1!$L$73,Sheet1!$M$73</definedName>
    <definedName name="QB_FORMULA_8" localSheetId="0" hidden="1">Sheet1!$L$74,Sheet1!$M$74,Sheet1!$L$75,Sheet1!$M$75,Sheet1!$L$76,Sheet1!$M$76,Sheet1!$L$77,Sheet1!$M$77,Sheet1!$J$78,Sheet1!$K$78,Sheet1!$L$78,Sheet1!$M$78,Sheet1!$L$79,Sheet1!$M$79,Sheet1!$L$81,Sheet1!$M$81</definedName>
    <definedName name="QB_FORMULA_9" localSheetId="0" hidden="1">Sheet1!$L$82,Sheet1!$M$82,Sheet1!$L$83,Sheet1!$M$83,Sheet1!$L$84,Sheet1!$M$84,Sheet1!$L$85,Sheet1!$M$85,Sheet1!$J$86,Sheet1!$K$86,Sheet1!$L$86,Sheet1!$M$86,Sheet1!$J$87,Sheet1!$K$87,Sheet1!$L$87,Sheet1!$M$87</definedName>
    <definedName name="QB_ROW_108070" localSheetId="0" hidden="1">Sheet1!$H$123</definedName>
    <definedName name="QB_ROW_108370" localSheetId="0" hidden="1">Sheet1!$H$127</definedName>
    <definedName name="QB_ROW_111280" localSheetId="0" hidden="1">Sheet1!$I$124</definedName>
    <definedName name="QB_ROW_15230" localSheetId="0" hidden="1">Sheet1!$D$211</definedName>
    <definedName name="QB_ROW_16050" localSheetId="0" hidden="1">Sheet1!$F$46</definedName>
    <definedName name="QB_ROW_16350" localSheetId="0" hidden="1">Sheet1!$F$68</definedName>
    <definedName name="QB_ROW_17060" localSheetId="0" hidden="1">Sheet1!$G$47</definedName>
    <definedName name="QB_ROW_17360" localSheetId="0" hidden="1">Sheet1!$G$49</definedName>
    <definedName name="QB_ROW_18301" localSheetId="0" hidden="1">Sheet1!$A$214</definedName>
    <definedName name="QB_ROW_19011" localSheetId="0" hidden="1">Sheet1!$B$6</definedName>
    <definedName name="QB_ROW_19060" localSheetId="0" hidden="1">Sheet1!$G$50</definedName>
    <definedName name="QB_ROW_19311" localSheetId="0" hidden="1">Sheet1!$B$208</definedName>
    <definedName name="QB_ROW_19360" localSheetId="0" hidden="1">Sheet1!$G$52</definedName>
    <definedName name="QB_ROW_20031" localSheetId="0" hidden="1">Sheet1!$D$7</definedName>
    <definedName name="QB_ROW_203070" localSheetId="0" hidden="1">Sheet1!$H$114</definedName>
    <definedName name="QB_ROW_20331" localSheetId="0" hidden="1">Sheet1!$D$41</definedName>
    <definedName name="QB_ROW_203370" localSheetId="0" hidden="1">Sheet1!$H$116</definedName>
    <definedName name="QB_ROW_21031" localSheetId="0" hidden="1">Sheet1!$D$43</definedName>
    <definedName name="QB_ROW_21060" localSheetId="0" hidden="1">Sheet1!$G$53</definedName>
    <definedName name="QB_ROW_21270" localSheetId="0" hidden="1">Sheet1!$H$66</definedName>
    <definedName name="QB_ROW_21331" localSheetId="0" hidden="1">Sheet1!$D$207</definedName>
    <definedName name="QB_ROW_21360" localSheetId="0" hidden="1">Sheet1!$G$67</definedName>
    <definedName name="QB_ROW_22011" localSheetId="0" hidden="1">Sheet1!$B$209</definedName>
    <definedName name="QB_ROW_22311" localSheetId="0" hidden="1">Sheet1!$B$213</definedName>
    <definedName name="QB_ROW_24021" localSheetId="0" hidden="1">Sheet1!$C$210</definedName>
    <definedName name="QB_ROW_24321" localSheetId="0" hidden="1">Sheet1!$C$212</definedName>
    <definedName name="QB_ROW_27050" localSheetId="0" hidden="1">Sheet1!$F$69</definedName>
    <definedName name="QB_ROW_27350" localSheetId="0" hidden="1">Sheet1!$F$87</definedName>
    <definedName name="QB_ROW_28060" localSheetId="0" hidden="1">Sheet1!$G$70</definedName>
    <definedName name="QB_ROW_28270" localSheetId="0" hidden="1">Sheet1!$H$77</definedName>
    <definedName name="QB_ROW_28360" localSheetId="0" hidden="1">Sheet1!$G$78</definedName>
    <definedName name="QB_ROW_293360" localSheetId="0" hidden="1">Sheet1!$G$10</definedName>
    <definedName name="QB_ROW_297260" localSheetId="0" hidden="1">Sheet1!$G$13</definedName>
    <definedName name="QB_ROW_302260" localSheetId="0" hidden="1">Sheet1!$G$14</definedName>
    <definedName name="QB_ROW_30260" localSheetId="0" hidden="1">Sheet1!$G$79</definedName>
    <definedName name="QB_ROW_303050" localSheetId="0" hidden="1">Sheet1!$F$12</definedName>
    <definedName name="QB_ROW_303350" localSheetId="0" hidden="1">Sheet1!$F$15</definedName>
    <definedName name="QB_ROW_304050" localSheetId="0" hidden="1">Sheet1!$F$9</definedName>
    <definedName name="QB_ROW_304350" localSheetId="0" hidden="1">Sheet1!$F$11</definedName>
    <definedName name="QB_ROW_305240" localSheetId="0" hidden="1">Sheet1!$E$17</definedName>
    <definedName name="QB_ROW_32060" localSheetId="0" hidden="1">Sheet1!$G$80</definedName>
    <definedName name="QB_ROW_32270" localSheetId="0" hidden="1">Sheet1!$H$85</definedName>
    <definedName name="QB_ROW_32360" localSheetId="0" hidden="1">Sheet1!$G$86</definedName>
    <definedName name="QB_ROW_324040" localSheetId="0" hidden="1">Sheet1!$E$8</definedName>
    <definedName name="QB_ROW_324340" localSheetId="0" hidden="1">Sheet1!$E$16</definedName>
    <definedName name="QB_ROW_360040" localSheetId="0" hidden="1">Sheet1!$E$18</definedName>
    <definedName name="QB_ROW_360340" localSheetId="0" hidden="1">Sheet1!$E$21</definedName>
    <definedName name="QB_ROW_361250" localSheetId="0" hidden="1">Sheet1!$F$19</definedName>
    <definedName name="QB_ROW_362250" localSheetId="0" hidden="1">Sheet1!$F$20</definedName>
    <definedName name="QB_ROW_366040" localSheetId="0" hidden="1">Sheet1!$E$22</definedName>
    <definedName name="QB_ROW_366340" localSheetId="0" hidden="1">Sheet1!$E$31</definedName>
    <definedName name="QB_ROW_368050" localSheetId="0" hidden="1">Sheet1!$F$23</definedName>
    <definedName name="QB_ROW_368350" localSheetId="0" hidden="1">Sheet1!$F$25</definedName>
    <definedName name="QB_ROW_370050" localSheetId="0" hidden="1">Sheet1!$F$26</definedName>
    <definedName name="QB_ROW_370350" localSheetId="0" hidden="1">Sheet1!$F$30</definedName>
    <definedName name="QB_ROW_376260" localSheetId="0" hidden="1">Sheet1!$G$24</definedName>
    <definedName name="QB_ROW_38050" localSheetId="0" hidden="1">Sheet1!$F$88</definedName>
    <definedName name="QB_ROW_38350" localSheetId="0" hidden="1">Sheet1!$F$90</definedName>
    <definedName name="QB_ROW_384260" localSheetId="0" hidden="1">Sheet1!$G$27</definedName>
    <definedName name="QB_ROW_386260" localSheetId="0" hidden="1">Sheet1!$G$28</definedName>
    <definedName name="QB_ROW_387260" localSheetId="0" hidden="1">Sheet1!$G$29</definedName>
    <definedName name="QB_ROW_388240" localSheetId="0" hidden="1">Sheet1!$E$32</definedName>
    <definedName name="QB_ROW_395240" localSheetId="0" hidden="1">Sheet1!$E$33</definedName>
    <definedName name="QB_ROW_397040" localSheetId="0" hidden="1">Sheet1!$E$34</definedName>
    <definedName name="QB_ROW_397250" localSheetId="0" hidden="1">Sheet1!$F$39</definedName>
    <definedName name="QB_ROW_397340" localSheetId="0" hidden="1">Sheet1!$E$40</definedName>
    <definedName name="QB_ROW_398250" localSheetId="0" hidden="1">Sheet1!$F$35</definedName>
    <definedName name="QB_ROW_405250" localSheetId="0" hidden="1">Sheet1!$F$36</definedName>
    <definedName name="QB_ROW_414250" localSheetId="0" hidden="1">Sheet1!$F$37</definedName>
    <definedName name="QB_ROW_43260" localSheetId="0" hidden="1">Sheet1!$G$89</definedName>
    <definedName name="QB_ROW_46050" localSheetId="0" hidden="1">Sheet1!$F$91</definedName>
    <definedName name="QB_ROW_46350" localSheetId="0" hidden="1">Sheet1!$F$110</definedName>
    <definedName name="QB_ROW_47060" localSheetId="0" hidden="1">Sheet1!$G$92</definedName>
    <definedName name="QB_ROW_47270" localSheetId="0" hidden="1">Sheet1!$H$94</definedName>
    <definedName name="QB_ROW_47360" localSheetId="0" hidden="1">Sheet1!$G$95</definedName>
    <definedName name="QB_ROW_51260" localSheetId="0" hidden="1">Sheet1!$G$96</definedName>
    <definedName name="QB_ROW_52060" localSheetId="0" hidden="1">Sheet1!$G$97</definedName>
    <definedName name="QB_ROW_52270" localSheetId="0" hidden="1">Sheet1!$H$108</definedName>
    <definedName name="QB_ROW_52360" localSheetId="0" hidden="1">Sheet1!$G$109</definedName>
    <definedName name="QB_ROW_60050" localSheetId="0" hidden="1">Sheet1!$F$111</definedName>
    <definedName name="QB_ROW_60350" localSheetId="0" hidden="1">Sheet1!$F$153</definedName>
    <definedName name="QB_ROW_61060" localSheetId="0" hidden="1">Sheet1!$G$112</definedName>
    <definedName name="QB_ROW_61360" localSheetId="0" hidden="1">Sheet1!$G$118</definedName>
    <definedName name="QB_ROW_6161260" localSheetId="0" hidden="1">Sheet1!$G$144</definedName>
    <definedName name="QB_ROW_6166270" localSheetId="0" hidden="1">Sheet1!$H$129</definedName>
    <definedName name="QB_ROW_6167270" localSheetId="0" hidden="1">Sheet1!$H$128</definedName>
    <definedName name="QB_ROW_62060" localSheetId="0" hidden="1">Sheet1!$G$119</definedName>
    <definedName name="QB_ROW_6211270" localSheetId="0" hidden="1">Sheet1!$H$120</definedName>
    <definedName name="QB_ROW_6214270" localSheetId="0" hidden="1">Sheet1!$H$121</definedName>
    <definedName name="QB_ROW_62270" localSheetId="0" hidden="1">Sheet1!$H$130</definedName>
    <definedName name="QB_ROW_62360" localSheetId="0" hidden="1">Sheet1!$G$131</definedName>
    <definedName name="QB_ROW_6247270" localSheetId="0" hidden="1">Sheet1!$H$135</definedName>
    <definedName name="QB_ROW_6249270" localSheetId="0" hidden="1">Sheet1!$H$136</definedName>
    <definedName name="QB_ROW_6261070" localSheetId="0" hidden="1">Sheet1!$H$137</definedName>
    <definedName name="QB_ROW_6261370" localSheetId="0" hidden="1">Sheet1!$H$141</definedName>
    <definedName name="QB_ROW_6262280" localSheetId="0" hidden="1">Sheet1!$I$138</definedName>
    <definedName name="QB_ROW_6264280" localSheetId="0" hidden="1">Sheet1!$I$139</definedName>
    <definedName name="QB_ROW_6265280" localSheetId="0" hidden="1">Sheet1!$I$140</definedName>
    <definedName name="QB_ROW_6274270" localSheetId="0" hidden="1">Sheet1!$H$113</definedName>
    <definedName name="QB_ROW_6277280" localSheetId="0" hidden="1">Sheet1!$I$115</definedName>
    <definedName name="QB_ROW_6280270" localSheetId="0" hidden="1">Sheet1!$H$117</definedName>
    <definedName name="QB_ROW_6290270" localSheetId="0" hidden="1">Sheet1!$H$71</definedName>
    <definedName name="QB_ROW_6291270" localSheetId="0" hidden="1">Sheet1!$H$72</definedName>
    <definedName name="QB_ROW_6294270" localSheetId="0" hidden="1">Sheet1!$H$73</definedName>
    <definedName name="QB_ROW_6297270" localSheetId="0" hidden="1">Sheet1!$H$74</definedName>
    <definedName name="QB_ROW_6307270" localSheetId="0" hidden="1">Sheet1!$H$75</definedName>
    <definedName name="QB_ROW_6314270" localSheetId="0" hidden="1">Sheet1!$H$76</definedName>
    <definedName name="QB_ROW_6320270" localSheetId="0" hidden="1">Sheet1!$H$81</definedName>
    <definedName name="QB_ROW_6323270" localSheetId="0" hidden="1">Sheet1!$H$82</definedName>
    <definedName name="QB_ROW_63260" localSheetId="0" hidden="1">Sheet1!$G$132</definedName>
    <definedName name="QB_ROW_6340270" localSheetId="0" hidden="1">Sheet1!$H$83</definedName>
    <definedName name="QB_ROW_6341270" localSheetId="0" hidden="1">Sheet1!$H$84</definedName>
    <definedName name="QB_ROW_6369050" localSheetId="0" hidden="1">Sheet1!$F$156</definedName>
    <definedName name="QB_ROW_6369260" localSheetId="0" hidden="1">Sheet1!$G$172</definedName>
    <definedName name="QB_ROW_6369350" localSheetId="0" hidden="1">Sheet1!$F$173</definedName>
    <definedName name="QB_ROW_6371260" localSheetId="0" hidden="1">Sheet1!$G$157</definedName>
    <definedName name="QB_ROW_6375260" localSheetId="0" hidden="1">Sheet1!$G$158</definedName>
    <definedName name="QB_ROW_6377260" localSheetId="0" hidden="1">Sheet1!$G$159</definedName>
    <definedName name="QB_ROW_6378260" localSheetId="0" hidden="1">Sheet1!$G$160</definedName>
    <definedName name="QB_ROW_6379060" localSheetId="0" hidden="1">Sheet1!$G$161</definedName>
    <definedName name="QB_ROW_6379360" localSheetId="0" hidden="1">Sheet1!$G$165</definedName>
    <definedName name="QB_ROW_6381270" localSheetId="0" hidden="1">Sheet1!$H$162</definedName>
    <definedName name="QB_ROW_6387260" localSheetId="0" hidden="1">Sheet1!$G$166</definedName>
    <definedName name="QB_ROW_6389060" localSheetId="0" hidden="1">Sheet1!$G$167</definedName>
    <definedName name="QB_ROW_6389360" localSheetId="0" hidden="1">Sheet1!$G$170</definedName>
    <definedName name="QB_ROW_6390270" localSheetId="0" hidden="1">Sheet1!$H$168</definedName>
    <definedName name="QB_ROW_6392270" localSheetId="0" hidden="1">Sheet1!$H$169</definedName>
    <definedName name="QB_ROW_6394260" localSheetId="0" hidden="1">Sheet1!$G$171</definedName>
    <definedName name="QB_ROW_6422260" localSheetId="0" hidden="1">Sheet1!$G$175</definedName>
    <definedName name="QB_ROW_6423260" localSheetId="0" hidden="1">Sheet1!$G$176</definedName>
    <definedName name="QB_ROW_6424260" localSheetId="0" hidden="1">Sheet1!$G$177</definedName>
    <definedName name="QB_ROW_64260" localSheetId="0" hidden="1">Sheet1!$G$133</definedName>
    <definedName name="QB_ROW_6426260" localSheetId="0" hidden="1">Sheet1!$G$178</definedName>
    <definedName name="QB_ROW_6427260" localSheetId="0" hidden="1">Sheet1!$G$179</definedName>
    <definedName name="QB_ROW_6428260" localSheetId="0" hidden="1">Sheet1!$G$180</definedName>
    <definedName name="QB_ROW_6429260" localSheetId="0" hidden="1">Sheet1!$G$181</definedName>
    <definedName name="QB_ROW_6430260" localSheetId="0" hidden="1">Sheet1!$G$182</definedName>
    <definedName name="QB_ROW_6431060" localSheetId="0" hidden="1">Sheet1!$G$183</definedName>
    <definedName name="QB_ROW_6431360" localSheetId="0" hidden="1">Sheet1!$G$187</definedName>
    <definedName name="QB_ROW_6433270" localSheetId="0" hidden="1">Sheet1!$H$184</definedName>
    <definedName name="QB_ROW_6436260" localSheetId="0" hidden="1">Sheet1!$G$188</definedName>
    <definedName name="QB_ROW_6439260" localSheetId="0" hidden="1">Sheet1!$G$189</definedName>
    <definedName name="QB_ROW_6441060" localSheetId="0" hidden="1">Sheet1!$G$190</definedName>
    <definedName name="QB_ROW_6441360" localSheetId="0" hidden="1">Sheet1!$G$192</definedName>
    <definedName name="QB_ROW_6442270" localSheetId="0" hidden="1">Sheet1!$H$191</definedName>
    <definedName name="QB_ROW_6446260" localSheetId="0" hidden="1">Sheet1!$G$193</definedName>
    <definedName name="QB_ROW_6451270" localSheetId="0" hidden="1">Sheet1!$H$93</definedName>
    <definedName name="QB_ROW_6477270" localSheetId="0" hidden="1">Sheet1!$H$146</definedName>
    <definedName name="QB_ROW_6481270" localSheetId="0" hidden="1">Sheet1!$H$147</definedName>
    <definedName name="QB_ROW_6490270" localSheetId="0" hidden="1">Sheet1!$H$148</definedName>
    <definedName name="QB_ROW_6491270" localSheetId="0" hidden="1">Sheet1!$H$149</definedName>
    <definedName name="QB_ROW_6492270" localSheetId="0" hidden="1">Sheet1!$H$150</definedName>
    <definedName name="QB_ROW_6493270" localSheetId="0" hidden="1">Sheet1!$H$151</definedName>
    <definedName name="QB_ROW_6503270" localSheetId="0" hidden="1">Sheet1!$H$55</definedName>
    <definedName name="QB_ROW_65060" localSheetId="0" hidden="1">Sheet1!$G$134</definedName>
    <definedName name="QB_ROW_6506270" localSheetId="0" hidden="1">Sheet1!$H$56</definedName>
    <definedName name="QB_ROW_6508270" localSheetId="0" hidden="1">Sheet1!$H$57</definedName>
    <definedName name="QB_ROW_6509270" localSheetId="0" hidden="1">Sheet1!$H$58</definedName>
    <definedName name="QB_ROW_6519270" localSheetId="0" hidden="1">Sheet1!$H$59</definedName>
    <definedName name="QB_ROW_6521070" localSheetId="0" hidden="1">Sheet1!$H$60</definedName>
    <definedName name="QB_ROW_6521370" localSheetId="0" hidden="1">Sheet1!$H$63</definedName>
    <definedName name="QB_ROW_6522280" localSheetId="0" hidden="1">Sheet1!$I$61</definedName>
    <definedName name="QB_ROW_6524280" localSheetId="0" hidden="1">Sheet1!$I$62</definedName>
    <definedName name="QB_ROW_6526270" localSheetId="0" hidden="1">Sheet1!$H$64</definedName>
    <definedName name="QB_ROW_65270" localSheetId="0" hidden="1">Sheet1!$H$142</definedName>
    <definedName name="QB_ROW_6527270" localSheetId="0" hidden="1">Sheet1!$H$65</definedName>
    <definedName name="QB_ROW_65360" localSheetId="0" hidden="1">Sheet1!$G$143</definedName>
    <definedName name="QB_ROW_6542260" localSheetId="0" hidden="1">Sheet1!$G$197</definedName>
    <definedName name="QB_ROW_6550060" localSheetId="0" hidden="1">Sheet1!$G$199</definedName>
    <definedName name="QB_ROW_6550360" localSheetId="0" hidden="1">Sheet1!$G$203</definedName>
    <definedName name="QB_ROW_6552270" localSheetId="0" hidden="1">Sheet1!$H$200</definedName>
    <definedName name="QB_ROW_6594280" localSheetId="0" hidden="1">Sheet1!$I$125</definedName>
    <definedName name="QB_ROW_6595280" localSheetId="0" hidden="1">Sheet1!$I$126</definedName>
    <definedName name="QB_ROW_6606270" localSheetId="0" hidden="1">Sheet1!$H$163</definedName>
    <definedName name="QB_ROW_6607270" localSheetId="0" hidden="1">Sheet1!$H$164</definedName>
    <definedName name="QB_ROW_6610270" localSheetId="0" hidden="1">Sheet1!$H$185</definedName>
    <definedName name="QB_ROW_6611270" localSheetId="0" hidden="1">Sheet1!$H$186</definedName>
    <definedName name="QB_ROW_6614270" localSheetId="0" hidden="1">Sheet1!$H$201</definedName>
    <definedName name="QB_ROW_6615270" localSheetId="0" hidden="1">Sheet1!$H$202</definedName>
    <definedName name="QB_ROW_6648270" localSheetId="0" hidden="1">Sheet1!$H$48</definedName>
    <definedName name="QB_ROW_67060" localSheetId="0" hidden="1">Sheet1!$G$145</definedName>
    <definedName name="QB_ROW_67360" localSheetId="0" hidden="1">Sheet1!$G$152</definedName>
    <definedName name="QB_ROW_6779270" localSheetId="0" hidden="1">Sheet1!$H$98</definedName>
    <definedName name="QB_ROW_6780270" localSheetId="0" hidden="1">Sheet1!$H$99</definedName>
    <definedName name="QB_ROW_6781270" localSheetId="0" hidden="1">Sheet1!$H$100</definedName>
    <definedName name="QB_ROW_6782270" localSheetId="0" hidden="1">Sheet1!$H$101</definedName>
    <definedName name="QB_ROW_6784270" localSheetId="0" hidden="1">Sheet1!$H$102</definedName>
    <definedName name="QB_ROW_6785270" localSheetId="0" hidden="1">Sheet1!$H$103</definedName>
    <definedName name="QB_ROW_6798270" localSheetId="0" hidden="1">Sheet1!$H$104</definedName>
    <definedName name="QB_ROW_6800070" localSheetId="0" hidden="1">Sheet1!$H$105</definedName>
    <definedName name="QB_ROW_6800370" localSheetId="0" hidden="1">Sheet1!$H$107</definedName>
    <definedName name="QB_ROW_6801280" localSheetId="0" hidden="1">Sheet1!$I$106</definedName>
    <definedName name="QB_ROW_6807260" localSheetId="0" hidden="1">Sheet1!$G$198</definedName>
    <definedName name="QB_ROW_6808270" localSheetId="0" hidden="1">Sheet1!$H$51</definedName>
    <definedName name="QB_ROW_6811240" localSheetId="0" hidden="1">Sheet1!$E$44</definedName>
    <definedName name="QB_ROW_6812270" localSheetId="0" hidden="1">Sheet1!$H$54</definedName>
    <definedName name="QB_ROW_6816250" localSheetId="0" hidden="1">Sheet1!$F$38</definedName>
    <definedName name="QB_ROW_682040" localSheetId="0" hidden="1">Sheet1!$E$45</definedName>
    <definedName name="QB_ROW_682340" localSheetId="0" hidden="1">Sheet1!$E$154</definedName>
    <definedName name="QB_ROW_72040" localSheetId="0" hidden="1">Sheet1!$E$155</definedName>
    <definedName name="QB_ROW_72340" localSheetId="0" hidden="1">Sheet1!$E$206</definedName>
    <definedName name="QB_ROW_80050" localSheetId="0" hidden="1">Sheet1!$F$196</definedName>
    <definedName name="QB_ROW_80260" localSheetId="0" hidden="1">Sheet1!$G$204</definedName>
    <definedName name="QB_ROW_80350" localSheetId="0" hidden="1">Sheet1!$F$205</definedName>
    <definedName name="QB_ROW_85050" localSheetId="0" hidden="1">Sheet1!$F$174</definedName>
    <definedName name="QB_ROW_85260" localSheetId="0" hidden="1">Sheet1!$G$194</definedName>
    <definedName name="QB_ROW_85350" localSheetId="0" hidden="1">Sheet1!$F$195</definedName>
    <definedName name="QB_ROW_86321" localSheetId="0" hidden="1">Sheet1!$C$42</definedName>
    <definedName name="QB_ROW_91270" localSheetId="0" hidden="1">Sheet1!$H$122</definedName>
    <definedName name="QB_SUBTITLE_3" localSheetId="0" hidden="1">Sheet1!$A$3</definedName>
    <definedName name="QB_TIME_5" localSheetId="0" hidden="1">Sheet1!$M$1</definedName>
    <definedName name="QB_TITLE_2" localSheetId="0" hidden="1">Sheet1!$A$2</definedName>
    <definedName name="QBCANSUPPORTUPDATE" localSheetId="0">TRUE</definedName>
    <definedName name="QBCOMPANYFILENAME" localSheetId="0">"S:\ClerkBooks\Training\User Conference\2020\Sonya\QB demo\City of Conference Demo.QBW"</definedName>
    <definedName name="QBENDDATE" localSheetId="0">20200619</definedName>
    <definedName name="QBHEADERSONSCREEN" localSheetId="0">TRUE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"48efa01cc84c44f19d9acb615686a661"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4" i="1" l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M203" i="1"/>
  <c r="L203" i="1"/>
  <c r="K203" i="1"/>
  <c r="J203" i="1"/>
  <c r="M202" i="1"/>
  <c r="L202" i="1"/>
  <c r="M201" i="1"/>
  <c r="L201" i="1"/>
  <c r="M200" i="1"/>
  <c r="L200" i="1"/>
  <c r="M198" i="1"/>
  <c r="L198" i="1"/>
  <c r="M197" i="1"/>
  <c r="L197" i="1"/>
  <c r="M195" i="1"/>
  <c r="L195" i="1"/>
  <c r="K195" i="1"/>
  <c r="J195" i="1"/>
  <c r="M194" i="1"/>
  <c r="L194" i="1"/>
  <c r="M193" i="1"/>
  <c r="L193" i="1"/>
  <c r="M192" i="1"/>
  <c r="L192" i="1"/>
  <c r="K192" i="1"/>
  <c r="J192" i="1"/>
  <c r="M191" i="1"/>
  <c r="L191" i="1"/>
  <c r="M189" i="1"/>
  <c r="L189" i="1"/>
  <c r="M188" i="1"/>
  <c r="L188" i="1"/>
  <c r="M187" i="1"/>
  <c r="L187" i="1"/>
  <c r="K187" i="1"/>
  <c r="J187" i="1"/>
  <c r="M186" i="1"/>
  <c r="L186" i="1"/>
  <c r="M185" i="1"/>
  <c r="L185" i="1"/>
  <c r="M184" i="1"/>
  <c r="L184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3" i="1"/>
  <c r="L173" i="1"/>
  <c r="K173" i="1"/>
  <c r="J173" i="1"/>
  <c r="M172" i="1"/>
  <c r="L172" i="1"/>
  <c r="M171" i="1"/>
  <c r="L171" i="1"/>
  <c r="M170" i="1"/>
  <c r="L170" i="1"/>
  <c r="K170" i="1"/>
  <c r="J170" i="1"/>
  <c r="M169" i="1"/>
  <c r="L169" i="1"/>
  <c r="M168" i="1"/>
  <c r="L168" i="1"/>
  <c r="M166" i="1"/>
  <c r="L166" i="1"/>
  <c r="M165" i="1"/>
  <c r="L165" i="1"/>
  <c r="K165" i="1"/>
  <c r="J165" i="1"/>
  <c r="M164" i="1"/>
  <c r="L164" i="1"/>
  <c r="M163" i="1"/>
  <c r="L163" i="1"/>
  <c r="M162" i="1"/>
  <c r="L162" i="1"/>
  <c r="M160" i="1"/>
  <c r="L160" i="1"/>
  <c r="M159" i="1"/>
  <c r="L159" i="1"/>
  <c r="M158" i="1"/>
  <c r="L158" i="1"/>
  <c r="M157" i="1"/>
  <c r="L157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4" i="1"/>
  <c r="L144" i="1"/>
  <c r="M143" i="1"/>
  <c r="L143" i="1"/>
  <c r="K143" i="1"/>
  <c r="J143" i="1"/>
  <c r="M142" i="1"/>
  <c r="L142" i="1"/>
  <c r="M141" i="1"/>
  <c r="L141" i="1"/>
  <c r="K141" i="1"/>
  <c r="J141" i="1"/>
  <c r="M140" i="1"/>
  <c r="L140" i="1"/>
  <c r="M139" i="1"/>
  <c r="L139" i="1"/>
  <c r="M138" i="1"/>
  <c r="L138" i="1"/>
  <c r="M136" i="1"/>
  <c r="L136" i="1"/>
  <c r="M135" i="1"/>
  <c r="L135" i="1"/>
  <c r="M133" i="1"/>
  <c r="L133" i="1"/>
  <c r="M132" i="1"/>
  <c r="L132" i="1"/>
  <c r="M131" i="1"/>
  <c r="L131" i="1"/>
  <c r="K131" i="1"/>
  <c r="J131" i="1"/>
  <c r="M130" i="1"/>
  <c r="L130" i="1"/>
  <c r="M129" i="1"/>
  <c r="L129" i="1"/>
  <c r="M128" i="1"/>
  <c r="L128" i="1"/>
  <c r="M127" i="1"/>
  <c r="L127" i="1"/>
  <c r="K127" i="1"/>
  <c r="J127" i="1"/>
  <c r="M126" i="1"/>
  <c r="L126" i="1"/>
  <c r="M125" i="1"/>
  <c r="L125" i="1"/>
  <c r="M124" i="1"/>
  <c r="L124" i="1"/>
  <c r="M122" i="1"/>
  <c r="L122" i="1"/>
  <c r="M121" i="1"/>
  <c r="L121" i="1"/>
  <c r="M120" i="1"/>
  <c r="L120" i="1"/>
  <c r="M118" i="1"/>
  <c r="L118" i="1"/>
  <c r="K118" i="1"/>
  <c r="J118" i="1"/>
  <c r="M117" i="1"/>
  <c r="L117" i="1"/>
  <c r="M116" i="1"/>
  <c r="L116" i="1"/>
  <c r="K116" i="1"/>
  <c r="J116" i="1"/>
  <c r="M115" i="1"/>
  <c r="L115" i="1"/>
  <c r="M113" i="1"/>
  <c r="L113" i="1"/>
  <c r="M110" i="1"/>
  <c r="L110" i="1"/>
  <c r="K110" i="1"/>
  <c r="J110" i="1"/>
  <c r="M109" i="1"/>
  <c r="L109" i="1"/>
  <c r="K109" i="1"/>
  <c r="J109" i="1"/>
  <c r="M108" i="1"/>
  <c r="L108" i="1"/>
  <c r="M107" i="1"/>
  <c r="L107" i="1"/>
  <c r="K107" i="1"/>
  <c r="J107" i="1"/>
  <c r="M106" i="1"/>
  <c r="L106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6" i="1"/>
  <c r="L96" i="1"/>
  <c r="M95" i="1"/>
  <c r="L95" i="1"/>
  <c r="K95" i="1"/>
  <c r="J95" i="1"/>
  <c r="M94" i="1"/>
  <c r="L94" i="1"/>
  <c r="M93" i="1"/>
  <c r="L93" i="1"/>
  <c r="M90" i="1"/>
  <c r="L90" i="1"/>
  <c r="K90" i="1"/>
  <c r="J90" i="1"/>
  <c r="M89" i="1"/>
  <c r="L89" i="1"/>
  <c r="M87" i="1"/>
  <c r="L87" i="1"/>
  <c r="K87" i="1"/>
  <c r="J87" i="1"/>
  <c r="M86" i="1"/>
  <c r="L86" i="1"/>
  <c r="K86" i="1"/>
  <c r="J86" i="1"/>
  <c r="M85" i="1"/>
  <c r="L85" i="1"/>
  <c r="M84" i="1"/>
  <c r="L84" i="1"/>
  <c r="M83" i="1"/>
  <c r="L83" i="1"/>
  <c r="M82" i="1"/>
  <c r="L82" i="1"/>
  <c r="M81" i="1"/>
  <c r="L81" i="1"/>
  <c r="M79" i="1"/>
  <c r="L79" i="1"/>
  <c r="M78" i="1"/>
  <c r="L78" i="1"/>
  <c r="K78" i="1"/>
  <c r="J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68" i="1"/>
  <c r="L68" i="1"/>
  <c r="K68" i="1"/>
  <c r="J68" i="1"/>
  <c r="M67" i="1"/>
  <c r="L67" i="1"/>
  <c r="K67" i="1"/>
  <c r="J67" i="1"/>
  <c r="M66" i="1"/>
  <c r="L66" i="1"/>
  <c r="M65" i="1"/>
  <c r="L65" i="1"/>
  <c r="M64" i="1"/>
  <c r="L64" i="1"/>
  <c r="M63" i="1"/>
  <c r="L63" i="1"/>
  <c r="K63" i="1"/>
  <c r="J63" i="1"/>
  <c r="M62" i="1"/>
  <c r="L62" i="1"/>
  <c r="M61" i="1"/>
  <c r="L61" i="1"/>
  <c r="M59" i="1"/>
  <c r="L59" i="1"/>
  <c r="M58" i="1"/>
  <c r="L58" i="1"/>
  <c r="M57" i="1"/>
  <c r="L57" i="1"/>
  <c r="M56" i="1"/>
  <c r="L56" i="1"/>
  <c r="M55" i="1"/>
  <c r="L55" i="1"/>
  <c r="M54" i="1"/>
  <c r="L54" i="1"/>
  <c r="M52" i="1"/>
  <c r="L52" i="1"/>
  <c r="K52" i="1"/>
  <c r="J52" i="1"/>
  <c r="M51" i="1"/>
  <c r="L51" i="1"/>
  <c r="M49" i="1"/>
  <c r="L49" i="1"/>
  <c r="K49" i="1"/>
  <c r="J49" i="1"/>
  <c r="M48" i="1"/>
  <c r="L48" i="1"/>
  <c r="M44" i="1"/>
  <c r="L44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K31" i="1"/>
  <c r="J31" i="1"/>
  <c r="M30" i="1"/>
  <c r="L30" i="1"/>
  <c r="K30" i="1"/>
  <c r="J30" i="1"/>
  <c r="M29" i="1"/>
  <c r="L29" i="1"/>
  <c r="M28" i="1"/>
  <c r="L28" i="1"/>
  <c r="M27" i="1"/>
  <c r="L27" i="1"/>
  <c r="M25" i="1"/>
  <c r="L25" i="1"/>
  <c r="K25" i="1"/>
  <c r="J25" i="1"/>
  <c r="M24" i="1"/>
  <c r="L24" i="1"/>
  <c r="M21" i="1"/>
  <c r="L21" i="1"/>
  <c r="K21" i="1"/>
  <c r="J21" i="1"/>
  <c r="M20" i="1"/>
  <c r="L20" i="1"/>
  <c r="M19" i="1"/>
  <c r="L19" i="1"/>
  <c r="M17" i="1"/>
  <c r="L17" i="1"/>
  <c r="M16" i="1"/>
  <c r="L16" i="1"/>
  <c r="K16" i="1"/>
  <c r="J16" i="1"/>
  <c r="M15" i="1"/>
  <c r="L15" i="1"/>
  <c r="K15" i="1"/>
  <c r="J15" i="1"/>
  <c r="M14" i="1"/>
  <c r="L14" i="1"/>
  <c r="M13" i="1"/>
  <c r="L13" i="1"/>
  <c r="M11" i="1"/>
  <c r="L11" i="1"/>
  <c r="K11" i="1"/>
  <c r="J11" i="1"/>
  <c r="M10" i="1"/>
  <c r="L10" i="1"/>
</calcChain>
</file>

<file path=xl/sharedStrings.xml><?xml version="1.0" encoding="utf-8"?>
<sst xmlns="http://schemas.openxmlformats.org/spreadsheetml/2006/main" count="216" uniqueCount="139">
  <si>
    <t>City of Conference Demo</t>
  </si>
  <si>
    <t>Profit &amp; Loss Budget vs. Actual</t>
  </si>
  <si>
    <t>July 1, 2019 through June 19, 2020</t>
  </si>
  <si>
    <t>Jul 1, '19 - Jun 19, 20</t>
  </si>
  <si>
    <t>Budget</t>
  </si>
  <si>
    <t>$ Over Budget</t>
  </si>
  <si>
    <t>% of Budget</t>
  </si>
  <si>
    <t>Ordinary Income/Expense</t>
  </si>
  <si>
    <t>Income</t>
  </si>
  <si>
    <t>A · Taxes</t>
  </si>
  <si>
    <t>A1 · Taxes Levied on Property</t>
  </si>
  <si>
    <t>4000 · Current</t>
  </si>
  <si>
    <t>Total A1 · Taxes Levied on Property</t>
  </si>
  <si>
    <t>A5 · Other City Taxes</t>
  </si>
  <si>
    <t>4065 · Utiltiy Franchise Tax</t>
  </si>
  <si>
    <t>4090 · Local Option Tax</t>
  </si>
  <si>
    <t>Total A5 · Other City Taxes</t>
  </si>
  <si>
    <t>Total A · Taxes</t>
  </si>
  <si>
    <t>B · Licenses &amp; Permits</t>
  </si>
  <si>
    <t>C · Use of Money &amp; Property</t>
  </si>
  <si>
    <t>4300 · Interest</t>
  </si>
  <si>
    <t>4310 · Rent</t>
  </si>
  <si>
    <t>Total C · Use of Money &amp; Property</t>
  </si>
  <si>
    <t>D · Intergovernmental</t>
  </si>
  <si>
    <t>D2 · State Shared Revenues</t>
  </si>
  <si>
    <t>4430 · Road Use Taxes</t>
  </si>
  <si>
    <t>Total D2 · State Shared Revenues</t>
  </si>
  <si>
    <t>D4 · Local Grants &amp; Reimbursements</t>
  </si>
  <si>
    <t>4465 · County Contributions</t>
  </si>
  <si>
    <t>4475 · Township Contributions</t>
  </si>
  <si>
    <t>4480 · Fire/EMT Service</t>
  </si>
  <si>
    <t>Total D4 · Local Grants &amp; Reimbursements</t>
  </si>
  <si>
    <t>Total D · Intergovernmental</t>
  </si>
  <si>
    <t>E · Charges for Services</t>
  </si>
  <si>
    <t>F · Special Assessments</t>
  </si>
  <si>
    <t>G · Miscellaneous Revenues</t>
  </si>
  <si>
    <t>G1 · Contributions</t>
  </si>
  <si>
    <t>G2 · Deposits &amp; Sales/FuelTaxRefunds</t>
  </si>
  <si>
    <t>G4 · Fines</t>
  </si>
  <si>
    <t>G6 · Copier Revenue</t>
  </si>
  <si>
    <t>G · Miscellaneous Revenues - Other</t>
  </si>
  <si>
    <t>Total G · Miscellaneous Revenues</t>
  </si>
  <si>
    <t>Total Income</t>
  </si>
  <si>
    <t>Gross Profit</t>
  </si>
  <si>
    <t>Expense</t>
  </si>
  <si>
    <t>66900 · Reconciliation Discrepancies</t>
  </si>
  <si>
    <t>100-799 · Governmental Activities</t>
  </si>
  <si>
    <t>100s · Public Safety</t>
  </si>
  <si>
    <t>110 · Police Operations/Crime Prevent</t>
  </si>
  <si>
    <t>Contractual Services</t>
  </si>
  <si>
    <t>Total 110 · Police Operations/Crime Prevent</t>
  </si>
  <si>
    <t>130 · Emergency Management</t>
  </si>
  <si>
    <t>Fees &amp; Penalties</t>
  </si>
  <si>
    <t>Total 130 · Emergency Management</t>
  </si>
  <si>
    <t>150 · Fire Department</t>
  </si>
  <si>
    <t>other</t>
  </si>
  <si>
    <t>Equipment Expense</t>
  </si>
  <si>
    <t>Insurance Expense</t>
  </si>
  <si>
    <t>Maintenance &amp; Repairs</t>
  </si>
  <si>
    <t>Supplies</t>
  </si>
  <si>
    <t>Utilities</t>
  </si>
  <si>
    <t>Electric/Gas Expense</t>
  </si>
  <si>
    <t>Telecommunications/Internet</t>
  </si>
  <si>
    <t>Total Utilities</t>
  </si>
  <si>
    <t>Vehicle Operations</t>
  </si>
  <si>
    <t>Vehicle Repair</t>
  </si>
  <si>
    <t>150 · Fire Department - Other</t>
  </si>
  <si>
    <t>Total 150 · Fire Department</t>
  </si>
  <si>
    <t>Total 100s · Public Safety</t>
  </si>
  <si>
    <t>200s · Public Works</t>
  </si>
  <si>
    <t>210 · Roads, Bridges, Sidewalks</t>
  </si>
  <si>
    <t>Capital Outlay</t>
  </si>
  <si>
    <t>210 · Roads, Bridges, Sidewalks - Other</t>
  </si>
  <si>
    <t>Total 210 · Roads, Bridges, Sidewalks</t>
  </si>
  <si>
    <t>230 · Street Lighting</t>
  </si>
  <si>
    <t>250 · Snow Removal</t>
  </si>
  <si>
    <t>250 · Snow Removal - Other</t>
  </si>
  <si>
    <t>Total 250 · Snow Removal</t>
  </si>
  <si>
    <t>Total 200s · Public Works</t>
  </si>
  <si>
    <t>300s · Health &amp; Social Services</t>
  </si>
  <si>
    <t>350 · Water, Air, Mosquito Control</t>
  </si>
  <si>
    <t>Total 300s · Health &amp; Social Services</t>
  </si>
  <si>
    <t>400s · Culture &amp; Recreation</t>
  </si>
  <si>
    <t>410 · Library Services</t>
  </si>
  <si>
    <t>410 · Library Services - Other</t>
  </si>
  <si>
    <t>Total 410 · Library Services</t>
  </si>
  <si>
    <t>450 · Cemetery</t>
  </si>
  <si>
    <t>460 · Community Center, Zoo &amp; Marina</t>
  </si>
  <si>
    <t>Debt Service - Interest</t>
  </si>
  <si>
    <t>Debt Service - Principal</t>
  </si>
  <si>
    <t>460 · Community Center, Zoo &amp; Marina - Other</t>
  </si>
  <si>
    <t>Total 460 · Community Center, Zoo &amp; Marina</t>
  </si>
  <si>
    <t>Total 400s · Culture &amp; Recreation</t>
  </si>
  <si>
    <t>600s · General Government</t>
  </si>
  <si>
    <t>610 · Mayor, Council &amp; City Manager</t>
  </si>
  <si>
    <t>Payroll Taxes &amp; Benefits</t>
  </si>
  <si>
    <t>Worker's Compensation</t>
  </si>
  <si>
    <t>Total Payroll Taxes &amp; Benefits</t>
  </si>
  <si>
    <t>Staff Development</t>
  </si>
  <si>
    <t>Total 610 · Mayor, Council &amp; City Manager</t>
  </si>
  <si>
    <t>620 · Clerk,Treasurer,FinancialAdmin</t>
  </si>
  <si>
    <t>Payroll Salaries &amp; Wages</t>
  </si>
  <si>
    <t>IPERS</t>
  </si>
  <si>
    <t>Medicare</t>
  </si>
  <si>
    <t>Social Security</t>
  </si>
  <si>
    <t>Postage &amp; Shipping</t>
  </si>
  <si>
    <t>620 · Clerk,Treasurer,FinancialAdmin - Other</t>
  </si>
  <si>
    <t>Total 620 · Clerk,Treasurer,FinancialAdmin</t>
  </si>
  <si>
    <t>630 · Elections</t>
  </si>
  <si>
    <t>640 · Legal Services &amp; City Attorney</t>
  </si>
  <si>
    <t>650 · City Hall &amp; General Buildings</t>
  </si>
  <si>
    <t>Water/Sewer Expense</t>
  </si>
  <si>
    <t>650 · City Hall &amp; General Buildings - Other</t>
  </si>
  <si>
    <t>Total 650 · City Hall &amp; General Buildings</t>
  </si>
  <si>
    <t>660 · Tort Liability</t>
  </si>
  <si>
    <t>699 · Other General Government</t>
  </si>
  <si>
    <t>Printing &amp; Publishing</t>
  </si>
  <si>
    <t>Total 699 · Other General Government</t>
  </si>
  <si>
    <t>Total 600s · General Government</t>
  </si>
  <si>
    <t>Total 100-799 · Governmental Activities</t>
  </si>
  <si>
    <t>800s · Business Type Activities</t>
  </si>
  <si>
    <t>810 · Water</t>
  </si>
  <si>
    <t>810 · Water - Other</t>
  </si>
  <si>
    <t>Total 810 · Water</t>
  </si>
  <si>
    <t>815 · Sewer</t>
  </si>
  <si>
    <t>815 · Sewer - Other</t>
  </si>
  <si>
    <t>Total 815 · Sewer</t>
  </si>
  <si>
    <t>840 · Landfill/Garbage</t>
  </si>
  <si>
    <t>840 · Landfill/Garbage - Other</t>
  </si>
  <si>
    <t>Total 840 · Landfill/Garbage</t>
  </si>
  <si>
    <t>Total 800s · Business Type Activities</t>
  </si>
  <si>
    <t>Total Expense</t>
  </si>
  <si>
    <t>Net Ordinary Income</t>
  </si>
  <si>
    <t>Other Income/Expense</t>
  </si>
  <si>
    <t>Other Expense</t>
  </si>
  <si>
    <t>Fund Balance Transfer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</si>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</sst>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5" fontId="5" fillId="0" borderId="0" xfId="0" applyNumberFormat="1" applyFont="1"/>
    <xf numFmtId="166" fontId="5" fillId="0" borderId="0" xfId="0" applyNumberFormat="1" applyFont="1"/>
    <xf numFmtId="165" fontId="5" fillId="0" borderId="2" xfId="0" applyNumberFormat="1" applyFont="1" applyBorder="1"/>
    <xf numFmtId="166" fontId="5" fillId="0" borderId="2" xfId="0" applyNumberFormat="1" applyFont="1" applyBorder="1"/>
    <xf numFmtId="165" fontId="5" fillId="0" borderId="0" xfId="0" applyNumberFormat="1" applyFont="1" applyBorder="1"/>
    <xf numFmtId="166" fontId="5" fillId="0" borderId="0" xfId="0" applyNumberFormat="1" applyFont="1" applyBorder="1"/>
    <xf numFmtId="165" fontId="5" fillId="0" borderId="3" xfId="0" applyNumberFormat="1" applyFont="1" applyBorder="1"/>
    <xf numFmtId="166" fontId="5" fillId="0" borderId="3" xfId="0" applyNumberFormat="1" applyFont="1" applyBorder="1"/>
    <xf numFmtId="165" fontId="5" fillId="0" borderId="4" xfId="0" applyNumberFormat="1" applyFont="1" applyBorder="1"/>
    <xf numFmtId="166" fontId="5" fillId="0" borderId="4" xfId="0" applyNumberFormat="1" applyFont="1" applyBorder="1"/>
    <xf numFmtId="165" fontId="1" fillId="0" borderId="5" xfId="0" applyNumberFormat="1" applyFont="1" applyBorder="1"/>
    <xf numFmtId="166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E90434B-7A0D-4FD5-A516-A49D1CF80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F7511BC-19C2-4F3B-9139-A8CE1D9B4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348F5-2EA2-473D-AB69-C0687970349B}">
  <sheetPr codeName="Sheet1"/>
  <dimension ref="A1:M215"/>
  <sheetViews>
    <sheetView tabSelected="1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1" sqref="J1"/>
    </sheetView>
  </sheetViews>
  <sheetFormatPr defaultRowHeight="15" x14ac:dyDescent="0.25"/>
  <cols>
    <col min="1" max="8" width="3" style="23" customWidth="1"/>
    <col min="9" max="9" width="41.28515625" style="23" customWidth="1"/>
    <col min="10" max="10" width="20.7109375" style="24" customWidth="1"/>
    <col min="11" max="11" width="14.7109375" style="24" customWidth="1"/>
    <col min="12" max="12" width="15.7109375" style="24" customWidth="1"/>
    <col min="13" max="13" width="15.5703125" style="24" customWidth="1"/>
  </cols>
  <sheetData>
    <row r="1" spans="1:13" ht="15.75" x14ac:dyDescent="0.25">
      <c r="A1" s="25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8"/>
    </row>
    <row r="2" spans="1:13" ht="18" x14ac:dyDescent="0.25">
      <c r="A2" s="26" t="s">
        <v>1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9"/>
    </row>
    <row r="3" spans="1:13" x14ac:dyDescent="0.25">
      <c r="A3" s="27" t="s">
        <v>2</v>
      </c>
      <c r="B3" s="17"/>
      <c r="C3" s="17"/>
      <c r="D3" s="17"/>
      <c r="E3" s="17"/>
      <c r="F3" s="17"/>
      <c r="G3" s="17"/>
      <c r="H3" s="17"/>
      <c r="I3" s="17"/>
      <c r="J3" s="1"/>
      <c r="K3" s="1"/>
      <c r="L3" s="1"/>
      <c r="M3" s="18"/>
    </row>
    <row r="4" spans="1:13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</row>
    <row r="5" spans="1:13" s="22" customFormat="1" ht="16.5" thickTop="1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1" t="s">
        <v>3</v>
      </c>
      <c r="K5" s="21" t="s">
        <v>4</v>
      </c>
      <c r="L5" s="21" t="s">
        <v>5</v>
      </c>
      <c r="M5" s="21" t="s">
        <v>6</v>
      </c>
    </row>
    <row r="6" spans="1:13" ht="15.75" thickTop="1" x14ac:dyDescent="0.25">
      <c r="A6" s="2"/>
      <c r="B6" s="2" t="s">
        <v>7</v>
      </c>
      <c r="C6" s="2"/>
      <c r="D6" s="2"/>
      <c r="E6" s="2"/>
      <c r="F6" s="2"/>
      <c r="G6" s="2"/>
      <c r="H6" s="2"/>
      <c r="I6" s="2"/>
      <c r="J6" s="4"/>
      <c r="K6" s="4"/>
      <c r="L6" s="4"/>
      <c r="M6" s="5"/>
    </row>
    <row r="7" spans="1:13" x14ac:dyDescent="0.25">
      <c r="A7" s="2"/>
      <c r="B7" s="2"/>
      <c r="C7" s="2"/>
      <c r="D7" s="2" t="s">
        <v>8</v>
      </c>
      <c r="E7" s="2"/>
      <c r="F7" s="2"/>
      <c r="G7" s="2"/>
      <c r="H7" s="2"/>
      <c r="I7" s="2"/>
      <c r="J7" s="4"/>
      <c r="K7" s="4"/>
      <c r="L7" s="4"/>
      <c r="M7" s="5"/>
    </row>
    <row r="8" spans="1:13" x14ac:dyDescent="0.25">
      <c r="A8" s="2"/>
      <c r="B8" s="2"/>
      <c r="C8" s="2"/>
      <c r="D8" s="2"/>
      <c r="E8" s="2" t="s">
        <v>9</v>
      </c>
      <c r="F8" s="2"/>
      <c r="G8" s="2"/>
      <c r="H8" s="2"/>
      <c r="I8" s="2"/>
      <c r="J8" s="4"/>
      <c r="K8" s="4"/>
      <c r="L8" s="4"/>
      <c r="M8" s="5"/>
    </row>
    <row r="9" spans="1:13" x14ac:dyDescent="0.25">
      <c r="A9" s="2"/>
      <c r="B9" s="2"/>
      <c r="C9" s="2"/>
      <c r="D9" s="2"/>
      <c r="E9" s="2"/>
      <c r="F9" s="2" t="s">
        <v>10</v>
      </c>
      <c r="G9" s="2"/>
      <c r="H9" s="2"/>
      <c r="I9" s="2"/>
      <c r="J9" s="4"/>
      <c r="K9" s="4"/>
      <c r="L9" s="4"/>
      <c r="M9" s="5"/>
    </row>
    <row r="10" spans="1:13" ht="15.75" thickBot="1" x14ac:dyDescent="0.3">
      <c r="A10" s="2"/>
      <c r="B10" s="2"/>
      <c r="C10" s="2"/>
      <c r="D10" s="2"/>
      <c r="E10" s="2"/>
      <c r="F10" s="2"/>
      <c r="G10" s="2" t="s">
        <v>11</v>
      </c>
      <c r="H10" s="2"/>
      <c r="I10" s="2"/>
      <c r="J10" s="6">
        <v>72615.41</v>
      </c>
      <c r="K10" s="6">
        <v>75785</v>
      </c>
      <c r="L10" s="6">
        <f>ROUND((J10-K10),5)</f>
        <v>-3169.59</v>
      </c>
      <c r="M10" s="7">
        <f>ROUND(IF(K10=0, IF(J10=0, 0, 1), J10/K10),5)</f>
        <v>0.95818000000000003</v>
      </c>
    </row>
    <row r="11" spans="1:13" x14ac:dyDescent="0.25">
      <c r="A11" s="2"/>
      <c r="B11" s="2"/>
      <c r="C11" s="2"/>
      <c r="D11" s="2"/>
      <c r="E11" s="2"/>
      <c r="F11" s="2" t="s">
        <v>12</v>
      </c>
      <c r="G11" s="2"/>
      <c r="H11" s="2"/>
      <c r="I11" s="2"/>
      <c r="J11" s="4">
        <f>ROUND(SUM(J9:J10),5)</f>
        <v>72615.41</v>
      </c>
      <c r="K11" s="4">
        <f>ROUND(SUM(K9:K10),5)</f>
        <v>75785</v>
      </c>
      <c r="L11" s="4">
        <f>ROUND((J11-K11),5)</f>
        <v>-3169.59</v>
      </c>
      <c r="M11" s="5">
        <f>ROUND(IF(K11=0, IF(J11=0, 0, 1), J11/K11),5)</f>
        <v>0.95818000000000003</v>
      </c>
    </row>
    <row r="12" spans="1:13" x14ac:dyDescent="0.25">
      <c r="A12" s="2"/>
      <c r="B12" s="2"/>
      <c r="C12" s="2"/>
      <c r="D12" s="2"/>
      <c r="E12" s="2"/>
      <c r="F12" s="2" t="s">
        <v>13</v>
      </c>
      <c r="G12" s="2"/>
      <c r="H12" s="2"/>
      <c r="I12" s="2"/>
      <c r="J12" s="4"/>
      <c r="K12" s="4"/>
      <c r="L12" s="4"/>
      <c r="M12" s="5"/>
    </row>
    <row r="13" spans="1:13" x14ac:dyDescent="0.25">
      <c r="A13" s="2"/>
      <c r="B13" s="2"/>
      <c r="C13" s="2"/>
      <c r="D13" s="2"/>
      <c r="E13" s="2"/>
      <c r="F13" s="2"/>
      <c r="G13" s="2" t="s">
        <v>14</v>
      </c>
      <c r="H13" s="2"/>
      <c r="I13" s="2"/>
      <c r="J13" s="4">
        <v>2615.35</v>
      </c>
      <c r="K13" s="4">
        <v>3600</v>
      </c>
      <c r="L13" s="4">
        <f>ROUND((J13-K13),5)</f>
        <v>-984.65</v>
      </c>
      <c r="M13" s="5">
        <f>ROUND(IF(K13=0, IF(J13=0, 0, 1), J13/K13),5)</f>
        <v>0.72648999999999997</v>
      </c>
    </row>
    <row r="14" spans="1:13" ht="15.75" thickBot="1" x14ac:dyDescent="0.3">
      <c r="A14" s="2"/>
      <c r="B14" s="2"/>
      <c r="C14" s="2"/>
      <c r="D14" s="2"/>
      <c r="E14" s="2"/>
      <c r="F14" s="2"/>
      <c r="G14" s="2" t="s">
        <v>15</v>
      </c>
      <c r="H14" s="2"/>
      <c r="I14" s="2"/>
      <c r="J14" s="8">
        <v>25154.17</v>
      </c>
      <c r="K14" s="8">
        <v>33000</v>
      </c>
      <c r="L14" s="8">
        <f>ROUND((J14-K14),5)</f>
        <v>-7845.83</v>
      </c>
      <c r="M14" s="9">
        <f>ROUND(IF(K14=0, IF(J14=0, 0, 1), J14/K14),5)</f>
        <v>0.76224999999999998</v>
      </c>
    </row>
    <row r="15" spans="1:13" ht="15.75" thickBot="1" x14ac:dyDescent="0.3">
      <c r="A15" s="2"/>
      <c r="B15" s="2"/>
      <c r="C15" s="2"/>
      <c r="D15" s="2"/>
      <c r="E15" s="2"/>
      <c r="F15" s="2" t="s">
        <v>16</v>
      </c>
      <c r="G15" s="2"/>
      <c r="H15" s="2"/>
      <c r="I15" s="2"/>
      <c r="J15" s="10">
        <f>ROUND(SUM(J12:J14),5)</f>
        <v>27769.52</v>
      </c>
      <c r="K15" s="10">
        <f>ROUND(SUM(K12:K14),5)</f>
        <v>36600</v>
      </c>
      <c r="L15" s="10">
        <f>ROUND((J15-K15),5)</f>
        <v>-8830.48</v>
      </c>
      <c r="M15" s="11">
        <f>ROUND(IF(K15=0, IF(J15=0, 0, 1), J15/K15),5)</f>
        <v>0.75873000000000002</v>
      </c>
    </row>
    <row r="16" spans="1:13" x14ac:dyDescent="0.25">
      <c r="A16" s="2"/>
      <c r="B16" s="2"/>
      <c r="C16" s="2"/>
      <c r="D16" s="2"/>
      <c r="E16" s="2" t="s">
        <v>17</v>
      </c>
      <c r="F16" s="2"/>
      <c r="G16" s="2"/>
      <c r="H16" s="2"/>
      <c r="I16" s="2"/>
      <c r="J16" s="4">
        <f>ROUND(J8+J11+J15,5)</f>
        <v>100384.93</v>
      </c>
      <c r="K16" s="4">
        <f>ROUND(K8+K11+K15,5)</f>
        <v>112385</v>
      </c>
      <c r="L16" s="4">
        <f>ROUND((J16-K16),5)</f>
        <v>-12000.07</v>
      </c>
      <c r="M16" s="5">
        <f>ROUND(IF(K16=0, IF(J16=0, 0, 1), J16/K16),5)</f>
        <v>0.89322000000000001</v>
      </c>
    </row>
    <row r="17" spans="1:13" x14ac:dyDescent="0.25">
      <c r="A17" s="2"/>
      <c r="B17" s="2"/>
      <c r="C17" s="2"/>
      <c r="D17" s="2"/>
      <c r="E17" s="2" t="s">
        <v>18</v>
      </c>
      <c r="F17" s="2"/>
      <c r="G17" s="2"/>
      <c r="H17" s="2"/>
      <c r="I17" s="2"/>
      <c r="J17" s="4">
        <v>40</v>
      </c>
      <c r="K17" s="4">
        <v>0</v>
      </c>
      <c r="L17" s="4">
        <f>ROUND((J17-K17),5)</f>
        <v>40</v>
      </c>
      <c r="M17" s="5">
        <f>ROUND(IF(K17=0, IF(J17=0, 0, 1), J17/K17),5)</f>
        <v>1</v>
      </c>
    </row>
    <row r="18" spans="1:13" x14ac:dyDescent="0.25">
      <c r="A18" s="2"/>
      <c r="B18" s="2"/>
      <c r="C18" s="2"/>
      <c r="D18" s="2"/>
      <c r="E18" s="2" t="s">
        <v>19</v>
      </c>
      <c r="F18" s="2"/>
      <c r="G18" s="2"/>
      <c r="H18" s="2"/>
      <c r="I18" s="2"/>
      <c r="J18" s="4"/>
      <c r="K18" s="4"/>
      <c r="L18" s="4"/>
      <c r="M18" s="5"/>
    </row>
    <row r="19" spans="1:13" x14ac:dyDescent="0.25">
      <c r="A19" s="2"/>
      <c r="B19" s="2"/>
      <c r="C19" s="2"/>
      <c r="D19" s="2"/>
      <c r="E19" s="2"/>
      <c r="F19" s="2" t="s">
        <v>20</v>
      </c>
      <c r="G19" s="2"/>
      <c r="H19" s="2"/>
      <c r="I19" s="2"/>
      <c r="J19" s="4">
        <v>598.28</v>
      </c>
      <c r="K19" s="4">
        <v>0</v>
      </c>
      <c r="L19" s="4">
        <f>ROUND((J19-K19),5)</f>
        <v>598.28</v>
      </c>
      <c r="M19" s="5">
        <f>ROUND(IF(K19=0, IF(J19=0, 0, 1), J19/K19),5)</f>
        <v>1</v>
      </c>
    </row>
    <row r="20" spans="1:13" ht="15.75" thickBot="1" x14ac:dyDescent="0.3">
      <c r="A20" s="2"/>
      <c r="B20" s="2"/>
      <c r="C20" s="2"/>
      <c r="D20" s="2"/>
      <c r="E20" s="2"/>
      <c r="F20" s="2" t="s">
        <v>21</v>
      </c>
      <c r="G20" s="2"/>
      <c r="H20" s="2"/>
      <c r="I20" s="2"/>
      <c r="J20" s="6">
        <v>9466.9599999999991</v>
      </c>
      <c r="K20" s="6">
        <v>0</v>
      </c>
      <c r="L20" s="6">
        <f>ROUND((J20-K20),5)</f>
        <v>9466.9599999999991</v>
      </c>
      <c r="M20" s="7">
        <f>ROUND(IF(K20=0, IF(J20=0, 0, 1), J20/K20),5)</f>
        <v>1</v>
      </c>
    </row>
    <row r="21" spans="1:13" x14ac:dyDescent="0.25">
      <c r="A21" s="2"/>
      <c r="B21" s="2"/>
      <c r="C21" s="2"/>
      <c r="D21" s="2"/>
      <c r="E21" s="2" t="s">
        <v>22</v>
      </c>
      <c r="F21" s="2"/>
      <c r="G21" s="2"/>
      <c r="H21" s="2"/>
      <c r="I21" s="2"/>
      <c r="J21" s="4">
        <f>ROUND(SUM(J18:J20),5)</f>
        <v>10065.24</v>
      </c>
      <c r="K21" s="4">
        <f>ROUND(SUM(K18:K20),5)</f>
        <v>0</v>
      </c>
      <c r="L21" s="4">
        <f>ROUND((J21-K21),5)</f>
        <v>10065.24</v>
      </c>
      <c r="M21" s="5">
        <f>ROUND(IF(K21=0, IF(J21=0, 0, 1), J21/K21),5)</f>
        <v>1</v>
      </c>
    </row>
    <row r="22" spans="1:13" x14ac:dyDescent="0.25">
      <c r="A22" s="2"/>
      <c r="B22" s="2"/>
      <c r="C22" s="2"/>
      <c r="D22" s="2"/>
      <c r="E22" s="2" t="s">
        <v>23</v>
      </c>
      <c r="F22" s="2"/>
      <c r="G22" s="2"/>
      <c r="H22" s="2"/>
      <c r="I22" s="2"/>
      <c r="J22" s="4"/>
      <c r="K22" s="4"/>
      <c r="L22" s="4"/>
      <c r="M22" s="5"/>
    </row>
    <row r="23" spans="1:13" x14ac:dyDescent="0.25">
      <c r="A23" s="2"/>
      <c r="B23" s="2"/>
      <c r="C23" s="2"/>
      <c r="D23" s="2"/>
      <c r="E23" s="2"/>
      <c r="F23" s="2" t="s">
        <v>24</v>
      </c>
      <c r="G23" s="2"/>
      <c r="H23" s="2"/>
      <c r="I23" s="2"/>
      <c r="J23" s="4"/>
      <c r="K23" s="4"/>
      <c r="L23" s="4"/>
      <c r="M23" s="5"/>
    </row>
    <row r="24" spans="1:13" ht="15.75" thickBot="1" x14ac:dyDescent="0.3">
      <c r="A24" s="2"/>
      <c r="B24" s="2"/>
      <c r="C24" s="2"/>
      <c r="D24" s="2"/>
      <c r="E24" s="2"/>
      <c r="F24" s="2"/>
      <c r="G24" s="2" t="s">
        <v>25</v>
      </c>
      <c r="H24" s="2"/>
      <c r="I24" s="2"/>
      <c r="J24" s="6">
        <v>23878.65</v>
      </c>
      <c r="K24" s="6">
        <v>37000</v>
      </c>
      <c r="L24" s="6">
        <f>ROUND((J24-K24),5)</f>
        <v>-13121.35</v>
      </c>
      <c r="M24" s="7">
        <f>ROUND(IF(K24=0, IF(J24=0, 0, 1), J24/K24),5)</f>
        <v>0.64537</v>
      </c>
    </row>
    <row r="25" spans="1:13" x14ac:dyDescent="0.25">
      <c r="A25" s="2"/>
      <c r="B25" s="2"/>
      <c r="C25" s="2"/>
      <c r="D25" s="2"/>
      <c r="E25" s="2"/>
      <c r="F25" s="2" t="s">
        <v>26</v>
      </c>
      <c r="G25" s="2"/>
      <c r="H25" s="2"/>
      <c r="I25" s="2"/>
      <c r="J25" s="4">
        <f>ROUND(SUM(J23:J24),5)</f>
        <v>23878.65</v>
      </c>
      <c r="K25" s="4">
        <f>ROUND(SUM(K23:K24),5)</f>
        <v>37000</v>
      </c>
      <c r="L25" s="4">
        <f>ROUND((J25-K25),5)</f>
        <v>-13121.35</v>
      </c>
      <c r="M25" s="5">
        <f>ROUND(IF(K25=0, IF(J25=0, 0, 1), J25/K25),5)</f>
        <v>0.64537</v>
      </c>
    </row>
    <row r="26" spans="1:13" x14ac:dyDescent="0.25">
      <c r="A26" s="2"/>
      <c r="B26" s="2"/>
      <c r="C26" s="2"/>
      <c r="D26" s="2"/>
      <c r="E26" s="2"/>
      <c r="F26" s="2" t="s">
        <v>27</v>
      </c>
      <c r="G26" s="2"/>
      <c r="H26" s="2"/>
      <c r="I26" s="2"/>
      <c r="J26" s="4"/>
      <c r="K26" s="4"/>
      <c r="L26" s="4"/>
      <c r="M26" s="5"/>
    </row>
    <row r="27" spans="1:13" x14ac:dyDescent="0.25">
      <c r="A27" s="2"/>
      <c r="B27" s="2"/>
      <c r="C27" s="2"/>
      <c r="D27" s="2"/>
      <c r="E27" s="2"/>
      <c r="F27" s="2"/>
      <c r="G27" s="2" t="s">
        <v>28</v>
      </c>
      <c r="H27" s="2"/>
      <c r="I27" s="2"/>
      <c r="J27" s="4">
        <v>8354.9</v>
      </c>
      <c r="K27" s="4">
        <v>0</v>
      </c>
      <c r="L27" s="4">
        <f>ROUND((J27-K27),5)</f>
        <v>8354.9</v>
      </c>
      <c r="M27" s="5">
        <f>ROUND(IF(K27=0, IF(J27=0, 0, 1), J27/K27),5)</f>
        <v>1</v>
      </c>
    </row>
    <row r="28" spans="1:13" x14ac:dyDescent="0.25">
      <c r="A28" s="2"/>
      <c r="B28" s="2"/>
      <c r="C28" s="2"/>
      <c r="D28" s="2"/>
      <c r="E28" s="2"/>
      <c r="F28" s="2"/>
      <c r="G28" s="2" t="s">
        <v>29</v>
      </c>
      <c r="H28" s="2"/>
      <c r="I28" s="2"/>
      <c r="J28" s="4">
        <v>58</v>
      </c>
      <c r="K28" s="4">
        <v>0</v>
      </c>
      <c r="L28" s="4">
        <f>ROUND((J28-K28),5)</f>
        <v>58</v>
      </c>
      <c r="M28" s="5">
        <f>ROUND(IF(K28=0, IF(J28=0, 0, 1), J28/K28),5)</f>
        <v>1</v>
      </c>
    </row>
    <row r="29" spans="1:13" ht="15.75" thickBot="1" x14ac:dyDescent="0.3">
      <c r="A29" s="2"/>
      <c r="B29" s="2"/>
      <c r="C29" s="2"/>
      <c r="D29" s="2"/>
      <c r="E29" s="2"/>
      <c r="F29" s="2"/>
      <c r="G29" s="2" t="s">
        <v>30</v>
      </c>
      <c r="H29" s="2"/>
      <c r="I29" s="2"/>
      <c r="J29" s="8">
        <v>4967.7700000000004</v>
      </c>
      <c r="K29" s="8">
        <v>0</v>
      </c>
      <c r="L29" s="8">
        <f>ROUND((J29-K29),5)</f>
        <v>4967.7700000000004</v>
      </c>
      <c r="M29" s="9">
        <f>ROUND(IF(K29=0, IF(J29=0, 0, 1), J29/K29),5)</f>
        <v>1</v>
      </c>
    </row>
    <row r="30" spans="1:13" ht="15.75" thickBot="1" x14ac:dyDescent="0.3">
      <c r="A30" s="2"/>
      <c r="B30" s="2"/>
      <c r="C30" s="2"/>
      <c r="D30" s="2"/>
      <c r="E30" s="2"/>
      <c r="F30" s="2" t="s">
        <v>31</v>
      </c>
      <c r="G30" s="2"/>
      <c r="H30" s="2"/>
      <c r="I30" s="2"/>
      <c r="J30" s="10">
        <f>ROUND(SUM(J26:J29),5)</f>
        <v>13380.67</v>
      </c>
      <c r="K30" s="10">
        <f>ROUND(SUM(K26:K29),5)</f>
        <v>0</v>
      </c>
      <c r="L30" s="10">
        <f>ROUND((J30-K30),5)</f>
        <v>13380.67</v>
      </c>
      <c r="M30" s="11">
        <f>ROUND(IF(K30=0, IF(J30=0, 0, 1), J30/K30),5)</f>
        <v>1</v>
      </c>
    </row>
    <row r="31" spans="1:13" x14ac:dyDescent="0.25">
      <c r="A31" s="2"/>
      <c r="B31" s="2"/>
      <c r="C31" s="2"/>
      <c r="D31" s="2"/>
      <c r="E31" s="2" t="s">
        <v>32</v>
      </c>
      <c r="F31" s="2"/>
      <c r="G31" s="2"/>
      <c r="H31" s="2"/>
      <c r="I31" s="2"/>
      <c r="J31" s="4">
        <f>ROUND(J22+J25+J30,5)</f>
        <v>37259.32</v>
      </c>
      <c r="K31" s="4">
        <f>ROUND(K22+K25+K30,5)</f>
        <v>37000</v>
      </c>
      <c r="L31" s="4">
        <f>ROUND((J31-K31),5)</f>
        <v>259.32</v>
      </c>
      <c r="M31" s="5">
        <f>ROUND(IF(K31=0, IF(J31=0, 0, 1), J31/K31),5)</f>
        <v>1.00701</v>
      </c>
    </row>
    <row r="32" spans="1:13" x14ac:dyDescent="0.25">
      <c r="A32" s="2"/>
      <c r="B32" s="2"/>
      <c r="C32" s="2"/>
      <c r="D32" s="2"/>
      <c r="E32" s="2" t="s">
        <v>33</v>
      </c>
      <c r="F32" s="2"/>
      <c r="G32" s="2"/>
      <c r="H32" s="2"/>
      <c r="I32" s="2"/>
      <c r="J32" s="4">
        <v>180828.39</v>
      </c>
      <c r="K32" s="4">
        <v>148200</v>
      </c>
      <c r="L32" s="4">
        <f>ROUND((J32-K32),5)</f>
        <v>32628.39</v>
      </c>
      <c r="M32" s="5">
        <f>ROUND(IF(K32=0, IF(J32=0, 0, 1), J32/K32),5)</f>
        <v>1.2201599999999999</v>
      </c>
    </row>
    <row r="33" spans="1:13" x14ac:dyDescent="0.25">
      <c r="A33" s="2"/>
      <c r="B33" s="2"/>
      <c r="C33" s="2"/>
      <c r="D33" s="2"/>
      <c r="E33" s="2" t="s">
        <v>34</v>
      </c>
      <c r="F33" s="2"/>
      <c r="G33" s="2"/>
      <c r="H33" s="2"/>
      <c r="I33" s="2"/>
      <c r="J33" s="4">
        <v>338.83</v>
      </c>
      <c r="K33" s="4">
        <v>0</v>
      </c>
      <c r="L33" s="4">
        <f>ROUND((J33-K33),5)</f>
        <v>338.83</v>
      </c>
      <c r="M33" s="5">
        <f>ROUND(IF(K33=0, IF(J33=0, 0, 1), J33/K33),5)</f>
        <v>1</v>
      </c>
    </row>
    <row r="34" spans="1:13" x14ac:dyDescent="0.25">
      <c r="A34" s="2"/>
      <c r="B34" s="2"/>
      <c r="C34" s="2"/>
      <c r="D34" s="2"/>
      <c r="E34" s="2" t="s">
        <v>35</v>
      </c>
      <c r="F34" s="2"/>
      <c r="G34" s="2"/>
      <c r="H34" s="2"/>
      <c r="I34" s="2"/>
      <c r="J34" s="4"/>
      <c r="K34" s="4"/>
      <c r="L34" s="4"/>
      <c r="M34" s="5"/>
    </row>
    <row r="35" spans="1:13" x14ac:dyDescent="0.25">
      <c r="A35" s="2"/>
      <c r="B35" s="2"/>
      <c r="C35" s="2"/>
      <c r="D35" s="2"/>
      <c r="E35" s="2"/>
      <c r="F35" s="2" t="s">
        <v>36</v>
      </c>
      <c r="G35" s="2"/>
      <c r="H35" s="2"/>
      <c r="I35" s="2"/>
      <c r="J35" s="4">
        <v>2245.7199999999998</v>
      </c>
      <c r="K35" s="4">
        <v>0</v>
      </c>
      <c r="L35" s="4">
        <f>ROUND((J35-K35),5)</f>
        <v>2245.7199999999998</v>
      </c>
      <c r="M35" s="5">
        <f>ROUND(IF(K35=0, IF(J35=0, 0, 1), J35/K35),5)</f>
        <v>1</v>
      </c>
    </row>
    <row r="36" spans="1:13" x14ac:dyDescent="0.25">
      <c r="A36" s="2"/>
      <c r="B36" s="2"/>
      <c r="C36" s="2"/>
      <c r="D36" s="2"/>
      <c r="E36" s="2"/>
      <c r="F36" s="2" t="s">
        <v>37</v>
      </c>
      <c r="G36" s="2"/>
      <c r="H36" s="2"/>
      <c r="I36" s="2"/>
      <c r="J36" s="4">
        <v>685</v>
      </c>
      <c r="K36" s="4">
        <v>0</v>
      </c>
      <c r="L36" s="4">
        <f>ROUND((J36-K36),5)</f>
        <v>685</v>
      </c>
      <c r="M36" s="5">
        <f>ROUND(IF(K36=0, IF(J36=0, 0, 1), J36/K36),5)</f>
        <v>1</v>
      </c>
    </row>
    <row r="37" spans="1:13" x14ac:dyDescent="0.25">
      <c r="A37" s="2"/>
      <c r="B37" s="2"/>
      <c r="C37" s="2"/>
      <c r="D37" s="2"/>
      <c r="E37" s="2"/>
      <c r="F37" s="2" t="s">
        <v>38</v>
      </c>
      <c r="G37" s="2"/>
      <c r="H37" s="2"/>
      <c r="I37" s="2"/>
      <c r="J37" s="4">
        <v>5</v>
      </c>
      <c r="K37" s="4">
        <v>0</v>
      </c>
      <c r="L37" s="4">
        <f>ROUND((J37-K37),5)</f>
        <v>5</v>
      </c>
      <c r="M37" s="5">
        <f>ROUND(IF(K37=0, IF(J37=0, 0, 1), J37/K37),5)</f>
        <v>1</v>
      </c>
    </row>
    <row r="38" spans="1:13" x14ac:dyDescent="0.25">
      <c r="A38" s="2"/>
      <c r="B38" s="2"/>
      <c r="C38" s="2"/>
      <c r="D38" s="2"/>
      <c r="E38" s="2"/>
      <c r="F38" s="2" t="s">
        <v>39</v>
      </c>
      <c r="G38" s="2"/>
      <c r="H38" s="2"/>
      <c r="I38" s="2"/>
      <c r="J38" s="4">
        <v>123</v>
      </c>
      <c r="K38" s="4">
        <v>0</v>
      </c>
      <c r="L38" s="4">
        <f>ROUND((J38-K38),5)</f>
        <v>123</v>
      </c>
      <c r="M38" s="5">
        <f>ROUND(IF(K38=0, IF(J38=0, 0, 1), J38/K38),5)</f>
        <v>1</v>
      </c>
    </row>
    <row r="39" spans="1:13" ht="15.75" thickBot="1" x14ac:dyDescent="0.3">
      <c r="A39" s="2"/>
      <c r="B39" s="2"/>
      <c r="C39" s="2"/>
      <c r="D39" s="2"/>
      <c r="E39" s="2"/>
      <c r="F39" s="2" t="s">
        <v>40</v>
      </c>
      <c r="G39" s="2"/>
      <c r="H39" s="2"/>
      <c r="I39" s="2"/>
      <c r="J39" s="8">
        <v>0</v>
      </c>
      <c r="K39" s="8">
        <v>15956</v>
      </c>
      <c r="L39" s="8">
        <f>ROUND((J39-K39),5)</f>
        <v>-15956</v>
      </c>
      <c r="M39" s="9">
        <f>ROUND(IF(K39=0, IF(J39=0, 0, 1), J39/K39),5)</f>
        <v>0</v>
      </c>
    </row>
    <row r="40" spans="1:13" ht="15.75" thickBot="1" x14ac:dyDescent="0.3">
      <c r="A40" s="2"/>
      <c r="B40" s="2"/>
      <c r="C40" s="2"/>
      <c r="D40" s="2"/>
      <c r="E40" s="2" t="s">
        <v>41</v>
      </c>
      <c r="F40" s="2"/>
      <c r="G40" s="2"/>
      <c r="H40" s="2"/>
      <c r="I40" s="2"/>
      <c r="J40" s="12">
        <f>ROUND(SUM(J34:J39),5)</f>
        <v>3058.72</v>
      </c>
      <c r="K40" s="12">
        <f>ROUND(SUM(K34:K39),5)</f>
        <v>15956</v>
      </c>
      <c r="L40" s="12">
        <f>ROUND((J40-K40),5)</f>
        <v>-12897.28</v>
      </c>
      <c r="M40" s="13">
        <f>ROUND(IF(K40=0, IF(J40=0, 0, 1), J40/K40),5)</f>
        <v>0.19170000000000001</v>
      </c>
    </row>
    <row r="41" spans="1:13" ht="15.75" thickBot="1" x14ac:dyDescent="0.3">
      <c r="A41" s="2"/>
      <c r="B41" s="2"/>
      <c r="C41" s="2"/>
      <c r="D41" s="2" t="s">
        <v>42</v>
      </c>
      <c r="E41" s="2"/>
      <c r="F41" s="2"/>
      <c r="G41" s="2"/>
      <c r="H41" s="2"/>
      <c r="I41" s="2"/>
      <c r="J41" s="10">
        <f>ROUND(J7+SUM(J16:J17)+J21+SUM(J31:J33)+J40,5)</f>
        <v>331975.43</v>
      </c>
      <c r="K41" s="10">
        <f>ROUND(K7+SUM(K16:K17)+K21+SUM(K31:K33)+K40,5)</f>
        <v>313541</v>
      </c>
      <c r="L41" s="10">
        <f>ROUND((J41-K41),5)</f>
        <v>18434.43</v>
      </c>
      <c r="M41" s="11">
        <f>ROUND(IF(K41=0, IF(J41=0, 0, 1), J41/K41),5)</f>
        <v>1.0587899999999999</v>
      </c>
    </row>
    <row r="42" spans="1:13" x14ac:dyDescent="0.25">
      <c r="A42" s="2"/>
      <c r="B42" s="2"/>
      <c r="C42" s="2" t="s">
        <v>43</v>
      </c>
      <c r="D42" s="2"/>
      <c r="E42" s="2"/>
      <c r="F42" s="2"/>
      <c r="G42" s="2"/>
      <c r="H42" s="2"/>
      <c r="I42" s="2"/>
      <c r="J42" s="4">
        <f>J41</f>
        <v>331975.43</v>
      </c>
      <c r="K42" s="4">
        <f>K41</f>
        <v>313541</v>
      </c>
      <c r="L42" s="4">
        <f>ROUND((J42-K42),5)</f>
        <v>18434.43</v>
      </c>
      <c r="M42" s="5">
        <f>ROUND(IF(K42=0, IF(J42=0, 0, 1), J42/K42),5)</f>
        <v>1.0587899999999999</v>
      </c>
    </row>
    <row r="43" spans="1:13" x14ac:dyDescent="0.25">
      <c r="A43" s="2"/>
      <c r="B43" s="2"/>
      <c r="C43" s="2"/>
      <c r="D43" s="2" t="s">
        <v>44</v>
      </c>
      <c r="E43" s="2"/>
      <c r="F43" s="2"/>
      <c r="G43" s="2"/>
      <c r="H43" s="2"/>
      <c r="I43" s="2"/>
      <c r="J43" s="4"/>
      <c r="K43" s="4"/>
      <c r="L43" s="4"/>
      <c r="M43" s="5"/>
    </row>
    <row r="44" spans="1:13" x14ac:dyDescent="0.25">
      <c r="A44" s="2"/>
      <c r="B44" s="2"/>
      <c r="C44" s="2"/>
      <c r="D44" s="2"/>
      <c r="E44" s="2" t="s">
        <v>45</v>
      </c>
      <c r="F44" s="2"/>
      <c r="G44" s="2"/>
      <c r="H44" s="2"/>
      <c r="I44" s="2"/>
      <c r="J44" s="4">
        <v>2752.62</v>
      </c>
      <c r="K44" s="4">
        <v>0</v>
      </c>
      <c r="L44" s="4">
        <f>ROUND((J44-K44),5)</f>
        <v>2752.62</v>
      </c>
      <c r="M44" s="5">
        <f>ROUND(IF(K44=0, IF(J44=0, 0, 1), J44/K44),5)</f>
        <v>1</v>
      </c>
    </row>
    <row r="45" spans="1:13" x14ac:dyDescent="0.25">
      <c r="A45" s="2"/>
      <c r="B45" s="2"/>
      <c r="C45" s="2"/>
      <c r="D45" s="2"/>
      <c r="E45" s="2" t="s">
        <v>46</v>
      </c>
      <c r="F45" s="2"/>
      <c r="G45" s="2"/>
      <c r="H45" s="2"/>
      <c r="I45" s="2"/>
      <c r="J45" s="4"/>
      <c r="K45" s="4"/>
      <c r="L45" s="4"/>
      <c r="M45" s="5"/>
    </row>
    <row r="46" spans="1:13" x14ac:dyDescent="0.25">
      <c r="A46" s="2"/>
      <c r="B46" s="2"/>
      <c r="C46" s="2"/>
      <c r="D46" s="2"/>
      <c r="E46" s="2"/>
      <c r="F46" s="2" t="s">
        <v>47</v>
      </c>
      <c r="G46" s="2"/>
      <c r="H46" s="2"/>
      <c r="I46" s="2"/>
      <c r="J46" s="4"/>
      <c r="K46" s="4"/>
      <c r="L46" s="4"/>
      <c r="M46" s="5"/>
    </row>
    <row r="47" spans="1:13" x14ac:dyDescent="0.25">
      <c r="A47" s="2"/>
      <c r="B47" s="2"/>
      <c r="C47" s="2"/>
      <c r="D47" s="2"/>
      <c r="E47" s="2"/>
      <c r="F47" s="2"/>
      <c r="G47" s="2" t="s">
        <v>48</v>
      </c>
      <c r="H47" s="2"/>
      <c r="I47" s="2"/>
      <c r="J47" s="4"/>
      <c r="K47" s="4"/>
      <c r="L47" s="4"/>
      <c r="M47" s="5"/>
    </row>
    <row r="48" spans="1:13" ht="15.75" thickBot="1" x14ac:dyDescent="0.3">
      <c r="A48" s="2"/>
      <c r="B48" s="2"/>
      <c r="C48" s="2"/>
      <c r="D48" s="2"/>
      <c r="E48" s="2"/>
      <c r="F48" s="2"/>
      <c r="G48" s="2"/>
      <c r="H48" s="2" t="s">
        <v>49</v>
      </c>
      <c r="I48" s="2"/>
      <c r="J48" s="6">
        <v>6748.94</v>
      </c>
      <c r="K48" s="6">
        <v>7400</v>
      </c>
      <c r="L48" s="6">
        <f>ROUND((J48-K48),5)</f>
        <v>-651.05999999999995</v>
      </c>
      <c r="M48" s="7">
        <f>ROUND(IF(K48=0, IF(J48=0, 0, 1), J48/K48),5)</f>
        <v>0.91202000000000005</v>
      </c>
    </row>
    <row r="49" spans="1:13" x14ac:dyDescent="0.25">
      <c r="A49" s="2"/>
      <c r="B49" s="2"/>
      <c r="C49" s="2"/>
      <c r="D49" s="2"/>
      <c r="E49" s="2"/>
      <c r="F49" s="2"/>
      <c r="G49" s="2" t="s">
        <v>50</v>
      </c>
      <c r="H49" s="2"/>
      <c r="I49" s="2"/>
      <c r="J49" s="4">
        <f>ROUND(SUM(J47:J48),5)</f>
        <v>6748.94</v>
      </c>
      <c r="K49" s="4">
        <f>ROUND(SUM(K47:K48),5)</f>
        <v>7400</v>
      </c>
      <c r="L49" s="4">
        <f>ROUND((J49-K49),5)</f>
        <v>-651.05999999999995</v>
      </c>
      <c r="M49" s="5">
        <f>ROUND(IF(K49=0, IF(J49=0, 0, 1), J49/K49),5)</f>
        <v>0.91202000000000005</v>
      </c>
    </row>
    <row r="50" spans="1:13" x14ac:dyDescent="0.25">
      <c r="A50" s="2"/>
      <c r="B50" s="2"/>
      <c r="C50" s="2"/>
      <c r="D50" s="2"/>
      <c r="E50" s="2"/>
      <c r="F50" s="2"/>
      <c r="G50" s="2" t="s">
        <v>51</v>
      </c>
      <c r="H50" s="2"/>
      <c r="I50" s="2"/>
      <c r="J50" s="4"/>
      <c r="K50" s="4"/>
      <c r="L50" s="4"/>
      <c r="M50" s="5"/>
    </row>
    <row r="51" spans="1:13" ht="15.75" thickBot="1" x14ac:dyDescent="0.3">
      <c r="A51" s="2"/>
      <c r="B51" s="2"/>
      <c r="C51" s="2"/>
      <c r="D51" s="2"/>
      <c r="E51" s="2"/>
      <c r="F51" s="2"/>
      <c r="G51" s="2"/>
      <c r="H51" s="2" t="s">
        <v>52</v>
      </c>
      <c r="I51" s="2"/>
      <c r="J51" s="6">
        <v>154.91</v>
      </c>
      <c r="K51" s="6">
        <v>0</v>
      </c>
      <c r="L51" s="6">
        <f>ROUND((J51-K51),5)</f>
        <v>154.91</v>
      </c>
      <c r="M51" s="7">
        <f>ROUND(IF(K51=0, IF(J51=0, 0, 1), J51/K51),5)</f>
        <v>1</v>
      </c>
    </row>
    <row r="52" spans="1:13" x14ac:dyDescent="0.25">
      <c r="A52" s="2"/>
      <c r="B52" s="2"/>
      <c r="C52" s="2"/>
      <c r="D52" s="2"/>
      <c r="E52" s="2"/>
      <c r="F52" s="2"/>
      <c r="G52" s="2" t="s">
        <v>53</v>
      </c>
      <c r="H52" s="2"/>
      <c r="I52" s="2"/>
      <c r="J52" s="4">
        <f>ROUND(SUM(J50:J51),5)</f>
        <v>154.91</v>
      </c>
      <c r="K52" s="4">
        <f>ROUND(SUM(K50:K51),5)</f>
        <v>0</v>
      </c>
      <c r="L52" s="4">
        <f>ROUND((J52-K52),5)</f>
        <v>154.91</v>
      </c>
      <c r="M52" s="5">
        <f>ROUND(IF(K52=0, IF(J52=0, 0, 1), J52/K52),5)</f>
        <v>1</v>
      </c>
    </row>
    <row r="53" spans="1:13" x14ac:dyDescent="0.25">
      <c r="A53" s="2"/>
      <c r="B53" s="2"/>
      <c r="C53" s="2"/>
      <c r="D53" s="2"/>
      <c r="E53" s="2"/>
      <c r="F53" s="2"/>
      <c r="G53" s="2" t="s">
        <v>54</v>
      </c>
      <c r="H53" s="2"/>
      <c r="I53" s="2"/>
      <c r="J53" s="4"/>
      <c r="K53" s="4"/>
      <c r="L53" s="4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 t="s">
        <v>55</v>
      </c>
      <c r="I54" s="2"/>
      <c r="J54" s="4">
        <v>1153.06</v>
      </c>
      <c r="K54" s="4">
        <v>0</v>
      </c>
      <c r="L54" s="4">
        <f>ROUND((J54-K54),5)</f>
        <v>1153.06</v>
      </c>
      <c r="M54" s="5">
        <f>ROUND(IF(K54=0, IF(J54=0, 0, 1), J54/K54),5)</f>
        <v>1</v>
      </c>
    </row>
    <row r="55" spans="1:13" x14ac:dyDescent="0.25">
      <c r="A55" s="2"/>
      <c r="B55" s="2"/>
      <c r="C55" s="2"/>
      <c r="D55" s="2"/>
      <c r="E55" s="2"/>
      <c r="F55" s="2"/>
      <c r="G55" s="2"/>
      <c r="H55" s="2" t="s">
        <v>49</v>
      </c>
      <c r="I55" s="2"/>
      <c r="J55" s="4">
        <v>49.5</v>
      </c>
      <c r="K55" s="4">
        <v>0</v>
      </c>
      <c r="L55" s="4">
        <f>ROUND((J55-K55),5)</f>
        <v>49.5</v>
      </c>
      <c r="M55" s="5">
        <f>ROUND(IF(K55=0, IF(J55=0, 0, 1), J55/K55),5)</f>
        <v>1</v>
      </c>
    </row>
    <row r="56" spans="1:13" x14ac:dyDescent="0.25">
      <c r="A56" s="2"/>
      <c r="B56" s="2"/>
      <c r="C56" s="2"/>
      <c r="D56" s="2"/>
      <c r="E56" s="2"/>
      <c r="F56" s="2"/>
      <c r="G56" s="2"/>
      <c r="H56" s="2" t="s">
        <v>56</v>
      </c>
      <c r="I56" s="2"/>
      <c r="J56" s="4">
        <v>653.9</v>
      </c>
      <c r="K56" s="4">
        <v>0</v>
      </c>
      <c r="L56" s="4">
        <f>ROUND((J56-K56),5)</f>
        <v>653.9</v>
      </c>
      <c r="M56" s="5">
        <f>ROUND(IF(K56=0, IF(J56=0, 0, 1), J56/K56),5)</f>
        <v>1</v>
      </c>
    </row>
    <row r="57" spans="1:13" x14ac:dyDescent="0.25">
      <c r="A57" s="2"/>
      <c r="B57" s="2"/>
      <c r="C57" s="2"/>
      <c r="D57" s="2"/>
      <c r="E57" s="2"/>
      <c r="F57" s="2"/>
      <c r="G57" s="2"/>
      <c r="H57" s="2" t="s">
        <v>57</v>
      </c>
      <c r="I57" s="2"/>
      <c r="J57" s="4">
        <v>2994</v>
      </c>
      <c r="K57" s="4">
        <v>0</v>
      </c>
      <c r="L57" s="4">
        <f>ROUND((J57-K57),5)</f>
        <v>2994</v>
      </c>
      <c r="M57" s="5">
        <f>ROUND(IF(K57=0, IF(J57=0, 0, 1), J57/K57),5)</f>
        <v>1</v>
      </c>
    </row>
    <row r="58" spans="1:13" x14ac:dyDescent="0.25">
      <c r="A58" s="2"/>
      <c r="B58" s="2"/>
      <c r="C58" s="2"/>
      <c r="D58" s="2"/>
      <c r="E58" s="2"/>
      <c r="F58" s="2"/>
      <c r="G58" s="2"/>
      <c r="H58" s="2" t="s">
        <v>58</v>
      </c>
      <c r="I58" s="2"/>
      <c r="J58" s="4">
        <v>682.54</v>
      </c>
      <c r="K58" s="4">
        <v>0</v>
      </c>
      <c r="L58" s="4">
        <f>ROUND((J58-K58),5)</f>
        <v>682.54</v>
      </c>
      <c r="M58" s="5">
        <f>ROUND(IF(K58=0, IF(J58=0, 0, 1), J58/K58),5)</f>
        <v>1</v>
      </c>
    </row>
    <row r="59" spans="1:13" x14ac:dyDescent="0.25">
      <c r="A59" s="2"/>
      <c r="B59" s="2"/>
      <c r="C59" s="2"/>
      <c r="D59" s="2"/>
      <c r="E59" s="2"/>
      <c r="F59" s="2"/>
      <c r="G59" s="2"/>
      <c r="H59" s="2" t="s">
        <v>59</v>
      </c>
      <c r="I59" s="2"/>
      <c r="J59" s="4">
        <v>105.61</v>
      </c>
      <c r="K59" s="4">
        <v>0</v>
      </c>
      <c r="L59" s="4">
        <f>ROUND((J59-K59),5)</f>
        <v>105.61</v>
      </c>
      <c r="M59" s="5">
        <f>ROUND(IF(K59=0, IF(J59=0, 0, 1), J59/K59),5)</f>
        <v>1</v>
      </c>
    </row>
    <row r="60" spans="1:13" x14ac:dyDescent="0.25">
      <c r="A60" s="2"/>
      <c r="B60" s="2"/>
      <c r="C60" s="2"/>
      <c r="D60" s="2"/>
      <c r="E60" s="2"/>
      <c r="F60" s="2"/>
      <c r="G60" s="2"/>
      <c r="H60" s="2" t="s">
        <v>60</v>
      </c>
      <c r="I60" s="2"/>
      <c r="J60" s="4"/>
      <c r="K60" s="4"/>
      <c r="L60" s="4"/>
      <c r="M60" s="5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 t="s">
        <v>61</v>
      </c>
      <c r="J61" s="4">
        <v>2744.61</v>
      </c>
      <c r="K61" s="4">
        <v>0</v>
      </c>
      <c r="L61" s="4">
        <f>ROUND((J61-K61),5)</f>
        <v>2744.61</v>
      </c>
      <c r="M61" s="5">
        <f>ROUND(IF(K61=0, IF(J61=0, 0, 1), J61/K61),5)</f>
        <v>1</v>
      </c>
    </row>
    <row r="62" spans="1:13" ht="15.75" thickBot="1" x14ac:dyDescent="0.3">
      <c r="A62" s="2"/>
      <c r="B62" s="2"/>
      <c r="C62" s="2"/>
      <c r="D62" s="2"/>
      <c r="E62" s="2"/>
      <c r="F62" s="2"/>
      <c r="G62" s="2"/>
      <c r="H62" s="2"/>
      <c r="I62" s="2" t="s">
        <v>62</v>
      </c>
      <c r="J62" s="6">
        <v>743</v>
      </c>
      <c r="K62" s="6">
        <v>0</v>
      </c>
      <c r="L62" s="6">
        <f>ROUND((J62-K62),5)</f>
        <v>743</v>
      </c>
      <c r="M62" s="7">
        <f>ROUND(IF(K62=0, IF(J62=0, 0, 1), J62/K62),5)</f>
        <v>1</v>
      </c>
    </row>
    <row r="63" spans="1:13" x14ac:dyDescent="0.25">
      <c r="A63" s="2"/>
      <c r="B63" s="2"/>
      <c r="C63" s="2"/>
      <c r="D63" s="2"/>
      <c r="E63" s="2"/>
      <c r="F63" s="2"/>
      <c r="G63" s="2"/>
      <c r="H63" s="2" t="s">
        <v>63</v>
      </c>
      <c r="I63" s="2"/>
      <c r="J63" s="4">
        <f>ROUND(SUM(J60:J62),5)</f>
        <v>3487.61</v>
      </c>
      <c r="K63" s="4">
        <f>ROUND(SUM(K60:K62),5)</f>
        <v>0</v>
      </c>
      <c r="L63" s="4">
        <f>ROUND((J63-K63),5)</f>
        <v>3487.61</v>
      </c>
      <c r="M63" s="5">
        <f>ROUND(IF(K63=0, IF(J63=0, 0, 1), J63/K63),5)</f>
        <v>1</v>
      </c>
    </row>
    <row r="64" spans="1:13" x14ac:dyDescent="0.25">
      <c r="A64" s="2"/>
      <c r="B64" s="2"/>
      <c r="C64" s="2"/>
      <c r="D64" s="2"/>
      <c r="E64" s="2"/>
      <c r="F64" s="2"/>
      <c r="G64" s="2"/>
      <c r="H64" s="2" t="s">
        <v>64</v>
      </c>
      <c r="I64" s="2"/>
      <c r="J64" s="4">
        <v>2239.9</v>
      </c>
      <c r="K64" s="4">
        <v>0</v>
      </c>
      <c r="L64" s="4">
        <f>ROUND((J64-K64),5)</f>
        <v>2239.9</v>
      </c>
      <c r="M64" s="5">
        <f>ROUND(IF(K64=0, IF(J64=0, 0, 1), J64/K64),5)</f>
        <v>1</v>
      </c>
    </row>
    <row r="65" spans="1:13" x14ac:dyDescent="0.25">
      <c r="A65" s="2"/>
      <c r="B65" s="2"/>
      <c r="C65" s="2"/>
      <c r="D65" s="2"/>
      <c r="E65" s="2"/>
      <c r="F65" s="2"/>
      <c r="G65" s="2"/>
      <c r="H65" s="2" t="s">
        <v>65</v>
      </c>
      <c r="I65" s="2"/>
      <c r="J65" s="4">
        <v>5337.82</v>
      </c>
      <c r="K65" s="4">
        <v>0</v>
      </c>
      <c r="L65" s="4">
        <f>ROUND((J65-K65),5)</f>
        <v>5337.82</v>
      </c>
      <c r="M65" s="5">
        <f>ROUND(IF(K65=0, IF(J65=0, 0, 1), J65/K65),5)</f>
        <v>1</v>
      </c>
    </row>
    <row r="66" spans="1:13" ht="15.75" thickBot="1" x14ac:dyDescent="0.3">
      <c r="A66" s="2"/>
      <c r="B66" s="2"/>
      <c r="C66" s="2"/>
      <c r="D66" s="2"/>
      <c r="E66" s="2"/>
      <c r="F66" s="2"/>
      <c r="G66" s="2"/>
      <c r="H66" s="2" t="s">
        <v>66</v>
      </c>
      <c r="I66" s="2"/>
      <c r="J66" s="8">
        <v>0</v>
      </c>
      <c r="K66" s="8">
        <v>16000</v>
      </c>
      <c r="L66" s="8">
        <f>ROUND((J66-K66),5)</f>
        <v>-16000</v>
      </c>
      <c r="M66" s="9">
        <f>ROUND(IF(K66=0, IF(J66=0, 0, 1), J66/K66),5)</f>
        <v>0</v>
      </c>
    </row>
    <row r="67" spans="1:13" ht="15.75" thickBot="1" x14ac:dyDescent="0.3">
      <c r="A67" s="2"/>
      <c r="B67" s="2"/>
      <c r="C67" s="2"/>
      <c r="D67" s="2"/>
      <c r="E67" s="2"/>
      <c r="F67" s="2"/>
      <c r="G67" s="2" t="s">
        <v>67</v>
      </c>
      <c r="H67" s="2"/>
      <c r="I67" s="2"/>
      <c r="J67" s="10">
        <f>ROUND(SUM(J53:J59)+SUM(J63:J66),5)</f>
        <v>16703.939999999999</v>
      </c>
      <c r="K67" s="10">
        <f>ROUND(SUM(K53:K59)+SUM(K63:K66),5)</f>
        <v>16000</v>
      </c>
      <c r="L67" s="10">
        <f>ROUND((J67-K67),5)</f>
        <v>703.94</v>
      </c>
      <c r="M67" s="11">
        <f>ROUND(IF(K67=0, IF(J67=0, 0, 1), J67/K67),5)</f>
        <v>1.044</v>
      </c>
    </row>
    <row r="68" spans="1:13" x14ac:dyDescent="0.25">
      <c r="A68" s="2"/>
      <c r="B68" s="2"/>
      <c r="C68" s="2"/>
      <c r="D68" s="2"/>
      <c r="E68" s="2"/>
      <c r="F68" s="2" t="s">
        <v>68</v>
      </c>
      <c r="G68" s="2"/>
      <c r="H68" s="2"/>
      <c r="I68" s="2"/>
      <c r="J68" s="4">
        <f>ROUND(J46+J49+J52+J67,5)</f>
        <v>23607.79</v>
      </c>
      <c r="K68" s="4">
        <f>ROUND(K46+K49+K52+K67,5)</f>
        <v>23400</v>
      </c>
      <c r="L68" s="4">
        <f>ROUND((J68-K68),5)</f>
        <v>207.79</v>
      </c>
      <c r="M68" s="5">
        <f>ROUND(IF(K68=0, IF(J68=0, 0, 1), J68/K68),5)</f>
        <v>1.00888</v>
      </c>
    </row>
    <row r="69" spans="1:13" x14ac:dyDescent="0.25">
      <c r="A69" s="2"/>
      <c r="B69" s="2"/>
      <c r="C69" s="2"/>
      <c r="D69" s="2"/>
      <c r="E69" s="2"/>
      <c r="F69" s="2" t="s">
        <v>69</v>
      </c>
      <c r="G69" s="2"/>
      <c r="H69" s="2"/>
      <c r="I69" s="2"/>
      <c r="J69" s="4"/>
      <c r="K69" s="4"/>
      <c r="L69" s="4"/>
      <c r="M69" s="5"/>
    </row>
    <row r="70" spans="1:13" x14ac:dyDescent="0.25">
      <c r="A70" s="2"/>
      <c r="B70" s="2"/>
      <c r="C70" s="2"/>
      <c r="D70" s="2"/>
      <c r="E70" s="2"/>
      <c r="F70" s="2"/>
      <c r="G70" s="2" t="s">
        <v>70</v>
      </c>
      <c r="H70" s="2"/>
      <c r="I70" s="2"/>
      <c r="J70" s="4"/>
      <c r="K70" s="4"/>
      <c r="L70" s="4"/>
      <c r="M70" s="5"/>
    </row>
    <row r="71" spans="1:13" x14ac:dyDescent="0.25">
      <c r="A71" s="2"/>
      <c r="B71" s="2"/>
      <c r="C71" s="2"/>
      <c r="D71" s="2"/>
      <c r="E71" s="2"/>
      <c r="F71" s="2"/>
      <c r="G71" s="2"/>
      <c r="H71" s="2" t="s">
        <v>71</v>
      </c>
      <c r="I71" s="2"/>
      <c r="J71" s="4">
        <v>410.94</v>
      </c>
      <c r="K71" s="4">
        <v>0</v>
      </c>
      <c r="L71" s="4">
        <f>ROUND((J71-K71),5)</f>
        <v>410.94</v>
      </c>
      <c r="M71" s="5">
        <f>ROUND(IF(K71=0, IF(J71=0, 0, 1), J71/K71),5)</f>
        <v>1</v>
      </c>
    </row>
    <row r="72" spans="1:13" x14ac:dyDescent="0.25">
      <c r="A72" s="2"/>
      <c r="B72" s="2"/>
      <c r="C72" s="2"/>
      <c r="D72" s="2"/>
      <c r="E72" s="2"/>
      <c r="F72" s="2"/>
      <c r="G72" s="2"/>
      <c r="H72" s="2" t="s">
        <v>49</v>
      </c>
      <c r="I72" s="2"/>
      <c r="J72" s="4">
        <v>13.5</v>
      </c>
      <c r="K72" s="4">
        <v>0</v>
      </c>
      <c r="L72" s="4">
        <f>ROUND((J72-K72),5)</f>
        <v>13.5</v>
      </c>
      <c r="M72" s="5">
        <f>ROUND(IF(K72=0, IF(J72=0, 0, 1), J72/K72),5)</f>
        <v>1</v>
      </c>
    </row>
    <row r="73" spans="1:13" x14ac:dyDescent="0.25">
      <c r="A73" s="2"/>
      <c r="B73" s="2"/>
      <c r="C73" s="2"/>
      <c r="D73" s="2"/>
      <c r="E73" s="2"/>
      <c r="F73" s="2"/>
      <c r="G73" s="2"/>
      <c r="H73" s="2" t="s">
        <v>56</v>
      </c>
      <c r="I73" s="2"/>
      <c r="J73" s="4">
        <v>608.61</v>
      </c>
      <c r="K73" s="4">
        <v>0</v>
      </c>
      <c r="L73" s="4">
        <f>ROUND((J73-K73),5)</f>
        <v>608.61</v>
      </c>
      <c r="M73" s="5">
        <f>ROUND(IF(K73=0, IF(J73=0, 0, 1), J73/K73),5)</f>
        <v>1</v>
      </c>
    </row>
    <row r="74" spans="1:13" x14ac:dyDescent="0.25">
      <c r="A74" s="2"/>
      <c r="B74" s="2"/>
      <c r="C74" s="2"/>
      <c r="D74" s="2"/>
      <c r="E74" s="2"/>
      <c r="F74" s="2"/>
      <c r="G74" s="2"/>
      <c r="H74" s="2" t="s">
        <v>58</v>
      </c>
      <c r="I74" s="2"/>
      <c r="J74" s="4">
        <v>279.98</v>
      </c>
      <c r="K74" s="4">
        <v>0</v>
      </c>
      <c r="L74" s="4">
        <f>ROUND((J74-K74),5)</f>
        <v>279.98</v>
      </c>
      <c r="M74" s="5">
        <f>ROUND(IF(K74=0, IF(J74=0, 0, 1), J74/K74),5)</f>
        <v>1</v>
      </c>
    </row>
    <row r="75" spans="1:13" x14ac:dyDescent="0.25">
      <c r="A75" s="2"/>
      <c r="B75" s="2"/>
      <c r="C75" s="2"/>
      <c r="D75" s="2"/>
      <c r="E75" s="2"/>
      <c r="F75" s="2"/>
      <c r="G75" s="2"/>
      <c r="H75" s="2" t="s">
        <v>59</v>
      </c>
      <c r="I75" s="2"/>
      <c r="J75" s="4">
        <v>160.91999999999999</v>
      </c>
      <c r="K75" s="4">
        <v>0</v>
      </c>
      <c r="L75" s="4">
        <f>ROUND((J75-K75),5)</f>
        <v>160.91999999999999</v>
      </c>
      <c r="M75" s="5">
        <f>ROUND(IF(K75=0, IF(J75=0, 0, 1), J75/K75),5)</f>
        <v>1</v>
      </c>
    </row>
    <row r="76" spans="1:13" x14ac:dyDescent="0.25">
      <c r="A76" s="2"/>
      <c r="B76" s="2"/>
      <c r="C76" s="2"/>
      <c r="D76" s="2"/>
      <c r="E76" s="2"/>
      <c r="F76" s="2"/>
      <c r="G76" s="2"/>
      <c r="H76" s="2" t="s">
        <v>64</v>
      </c>
      <c r="I76" s="2"/>
      <c r="J76" s="4">
        <v>689.35</v>
      </c>
      <c r="K76" s="4">
        <v>0</v>
      </c>
      <c r="L76" s="4">
        <f>ROUND((J76-K76),5)</f>
        <v>689.35</v>
      </c>
      <c r="M76" s="5">
        <f>ROUND(IF(K76=0, IF(J76=0, 0, 1), J76/K76),5)</f>
        <v>1</v>
      </c>
    </row>
    <row r="77" spans="1:13" ht="15.75" thickBot="1" x14ac:dyDescent="0.3">
      <c r="A77" s="2"/>
      <c r="B77" s="2"/>
      <c r="C77" s="2"/>
      <c r="D77" s="2"/>
      <c r="E77" s="2"/>
      <c r="F77" s="2"/>
      <c r="G77" s="2"/>
      <c r="H77" s="2" t="s">
        <v>72</v>
      </c>
      <c r="I77" s="2"/>
      <c r="J77" s="6">
        <v>3928.93</v>
      </c>
      <c r="K77" s="6">
        <v>23391</v>
      </c>
      <c r="L77" s="6">
        <f>ROUND((J77-K77),5)</f>
        <v>-19462.07</v>
      </c>
      <c r="M77" s="7">
        <f>ROUND(IF(K77=0, IF(J77=0, 0, 1), J77/K77),5)</f>
        <v>0.16797000000000001</v>
      </c>
    </row>
    <row r="78" spans="1:13" x14ac:dyDescent="0.25">
      <c r="A78" s="2"/>
      <c r="B78" s="2"/>
      <c r="C78" s="2"/>
      <c r="D78" s="2"/>
      <c r="E78" s="2"/>
      <c r="F78" s="2"/>
      <c r="G78" s="2" t="s">
        <v>73</v>
      </c>
      <c r="H78" s="2"/>
      <c r="I78" s="2"/>
      <c r="J78" s="4">
        <f>ROUND(SUM(J70:J77),5)</f>
        <v>6092.23</v>
      </c>
      <c r="K78" s="4">
        <f>ROUND(SUM(K70:K77),5)</f>
        <v>23391</v>
      </c>
      <c r="L78" s="4">
        <f>ROUND((J78-K78),5)</f>
        <v>-17298.77</v>
      </c>
      <c r="M78" s="5">
        <f>ROUND(IF(K78=0, IF(J78=0, 0, 1), J78/K78),5)</f>
        <v>0.26045000000000001</v>
      </c>
    </row>
    <row r="79" spans="1:13" x14ac:dyDescent="0.25">
      <c r="A79" s="2"/>
      <c r="B79" s="2"/>
      <c r="C79" s="2"/>
      <c r="D79" s="2"/>
      <c r="E79" s="2"/>
      <c r="F79" s="2"/>
      <c r="G79" s="2" t="s">
        <v>74</v>
      </c>
      <c r="H79" s="2"/>
      <c r="I79" s="2"/>
      <c r="J79" s="4">
        <v>12001.38</v>
      </c>
      <c r="K79" s="4">
        <v>12000</v>
      </c>
      <c r="L79" s="4">
        <f>ROUND((J79-K79),5)</f>
        <v>1.38</v>
      </c>
      <c r="M79" s="5">
        <f>ROUND(IF(K79=0, IF(J79=0, 0, 1), J79/K79),5)</f>
        <v>1.0001199999999999</v>
      </c>
    </row>
    <row r="80" spans="1:13" x14ac:dyDescent="0.25">
      <c r="A80" s="2"/>
      <c r="B80" s="2"/>
      <c r="C80" s="2"/>
      <c r="D80" s="2"/>
      <c r="E80" s="2"/>
      <c r="F80" s="2"/>
      <c r="G80" s="2" t="s">
        <v>75</v>
      </c>
      <c r="H80" s="2"/>
      <c r="I80" s="2"/>
      <c r="J80" s="4"/>
      <c r="K80" s="4"/>
      <c r="L80" s="4"/>
      <c r="M80" s="5"/>
    </row>
    <row r="81" spans="1:13" x14ac:dyDescent="0.25">
      <c r="A81" s="2"/>
      <c r="B81" s="2"/>
      <c r="C81" s="2"/>
      <c r="D81" s="2"/>
      <c r="E81" s="2"/>
      <c r="F81" s="2"/>
      <c r="G81" s="2"/>
      <c r="H81" s="2" t="s">
        <v>56</v>
      </c>
      <c r="I81" s="2"/>
      <c r="J81" s="4">
        <v>1393.64</v>
      </c>
      <c r="K81" s="4">
        <v>0</v>
      </c>
      <c r="L81" s="4">
        <f>ROUND((J81-K81),5)</f>
        <v>1393.64</v>
      </c>
      <c r="M81" s="5">
        <f>ROUND(IF(K81=0, IF(J81=0, 0, 1), J81/K81),5)</f>
        <v>1</v>
      </c>
    </row>
    <row r="82" spans="1:13" x14ac:dyDescent="0.25">
      <c r="A82" s="2"/>
      <c r="B82" s="2"/>
      <c r="C82" s="2"/>
      <c r="D82" s="2"/>
      <c r="E82" s="2"/>
      <c r="F82" s="2"/>
      <c r="G82" s="2"/>
      <c r="H82" s="2" t="s">
        <v>58</v>
      </c>
      <c r="I82" s="2"/>
      <c r="J82" s="4">
        <v>66</v>
      </c>
      <c r="K82" s="4">
        <v>0</v>
      </c>
      <c r="L82" s="4">
        <f>ROUND((J82-K82),5)</f>
        <v>66</v>
      </c>
      <c r="M82" s="5">
        <f>ROUND(IF(K82=0, IF(J82=0, 0, 1), J82/K82),5)</f>
        <v>1</v>
      </c>
    </row>
    <row r="83" spans="1:13" x14ac:dyDescent="0.25">
      <c r="A83" s="2"/>
      <c r="B83" s="2"/>
      <c r="C83" s="2"/>
      <c r="D83" s="2"/>
      <c r="E83" s="2"/>
      <c r="F83" s="2"/>
      <c r="G83" s="2"/>
      <c r="H83" s="2" t="s">
        <v>64</v>
      </c>
      <c r="I83" s="2"/>
      <c r="J83" s="4">
        <v>68.44</v>
      </c>
      <c r="K83" s="4">
        <v>0</v>
      </c>
      <c r="L83" s="4">
        <f>ROUND((J83-K83),5)</f>
        <v>68.44</v>
      </c>
      <c r="M83" s="5">
        <f>ROUND(IF(K83=0, IF(J83=0, 0, 1), J83/K83),5)</f>
        <v>1</v>
      </c>
    </row>
    <row r="84" spans="1:13" x14ac:dyDescent="0.25">
      <c r="A84" s="2"/>
      <c r="B84" s="2"/>
      <c r="C84" s="2"/>
      <c r="D84" s="2"/>
      <c r="E84" s="2"/>
      <c r="F84" s="2"/>
      <c r="G84" s="2"/>
      <c r="H84" s="2" t="s">
        <v>65</v>
      </c>
      <c r="I84" s="2"/>
      <c r="J84" s="4">
        <v>1321.91</v>
      </c>
      <c r="K84" s="4">
        <v>0</v>
      </c>
      <c r="L84" s="4">
        <f>ROUND((J84-K84),5)</f>
        <v>1321.91</v>
      </c>
      <c r="M84" s="5">
        <f>ROUND(IF(K84=0, IF(J84=0, 0, 1), J84/K84),5)</f>
        <v>1</v>
      </c>
    </row>
    <row r="85" spans="1:13" ht="15.75" thickBot="1" x14ac:dyDescent="0.3">
      <c r="A85" s="2"/>
      <c r="B85" s="2"/>
      <c r="C85" s="2"/>
      <c r="D85" s="2"/>
      <c r="E85" s="2"/>
      <c r="F85" s="2"/>
      <c r="G85" s="2"/>
      <c r="H85" s="2" t="s">
        <v>76</v>
      </c>
      <c r="I85" s="2"/>
      <c r="J85" s="8">
        <v>0</v>
      </c>
      <c r="K85" s="8">
        <v>5100</v>
      </c>
      <c r="L85" s="8">
        <f>ROUND((J85-K85),5)</f>
        <v>-5100</v>
      </c>
      <c r="M85" s="9">
        <f>ROUND(IF(K85=0, IF(J85=0, 0, 1), J85/K85),5)</f>
        <v>0</v>
      </c>
    </row>
    <row r="86" spans="1:13" ht="15.75" thickBot="1" x14ac:dyDescent="0.3">
      <c r="A86" s="2"/>
      <c r="B86" s="2"/>
      <c r="C86" s="2"/>
      <c r="D86" s="2"/>
      <c r="E86" s="2"/>
      <c r="F86" s="2"/>
      <c r="G86" s="2" t="s">
        <v>77</v>
      </c>
      <c r="H86" s="2"/>
      <c r="I86" s="2"/>
      <c r="J86" s="10">
        <f>ROUND(SUM(J80:J85),5)</f>
        <v>2849.99</v>
      </c>
      <c r="K86" s="10">
        <f>ROUND(SUM(K80:K85),5)</f>
        <v>5100</v>
      </c>
      <c r="L86" s="10">
        <f>ROUND((J86-K86),5)</f>
        <v>-2250.0100000000002</v>
      </c>
      <c r="M86" s="11">
        <f>ROUND(IF(K86=0, IF(J86=0, 0, 1), J86/K86),5)</f>
        <v>0.55881999999999998</v>
      </c>
    </row>
    <row r="87" spans="1:13" x14ac:dyDescent="0.25">
      <c r="A87" s="2"/>
      <c r="B87" s="2"/>
      <c r="C87" s="2"/>
      <c r="D87" s="2"/>
      <c r="E87" s="2"/>
      <c r="F87" s="2" t="s">
        <v>78</v>
      </c>
      <c r="G87" s="2"/>
      <c r="H87" s="2"/>
      <c r="I87" s="2"/>
      <c r="J87" s="4">
        <f>ROUND(J69+SUM(J78:J79)+J86,5)</f>
        <v>20943.599999999999</v>
      </c>
      <c r="K87" s="4">
        <f>ROUND(K69+SUM(K78:K79)+K86,5)</f>
        <v>40491</v>
      </c>
      <c r="L87" s="4">
        <f>ROUND((J87-K87),5)</f>
        <v>-19547.400000000001</v>
      </c>
      <c r="M87" s="5">
        <f>ROUND(IF(K87=0, IF(J87=0, 0, 1), J87/K87),5)</f>
        <v>0.51724000000000003</v>
      </c>
    </row>
    <row r="88" spans="1:13" x14ac:dyDescent="0.25">
      <c r="A88" s="2"/>
      <c r="B88" s="2"/>
      <c r="C88" s="2"/>
      <c r="D88" s="2"/>
      <c r="E88" s="2"/>
      <c r="F88" s="2" t="s">
        <v>79</v>
      </c>
      <c r="G88" s="2"/>
      <c r="H88" s="2"/>
      <c r="I88" s="2"/>
      <c r="J88" s="4"/>
      <c r="K88" s="4"/>
      <c r="L88" s="4"/>
      <c r="M88" s="5"/>
    </row>
    <row r="89" spans="1:13" ht="15.75" thickBot="1" x14ac:dyDescent="0.3">
      <c r="A89" s="2"/>
      <c r="B89" s="2"/>
      <c r="C89" s="2"/>
      <c r="D89" s="2"/>
      <c r="E89" s="2"/>
      <c r="F89" s="2"/>
      <c r="G89" s="2" t="s">
        <v>80</v>
      </c>
      <c r="H89" s="2"/>
      <c r="I89" s="2"/>
      <c r="J89" s="6">
        <v>0</v>
      </c>
      <c r="K89" s="6">
        <v>400</v>
      </c>
      <c r="L89" s="6">
        <f>ROUND((J89-K89),5)</f>
        <v>-400</v>
      </c>
      <c r="M89" s="7">
        <f>ROUND(IF(K89=0, IF(J89=0, 0, 1), J89/K89),5)</f>
        <v>0</v>
      </c>
    </row>
    <row r="90" spans="1:13" x14ac:dyDescent="0.25">
      <c r="A90" s="2"/>
      <c r="B90" s="2"/>
      <c r="C90" s="2"/>
      <c r="D90" s="2"/>
      <c r="E90" s="2"/>
      <c r="F90" s="2" t="s">
        <v>81</v>
      </c>
      <c r="G90" s="2"/>
      <c r="H90" s="2"/>
      <c r="I90" s="2"/>
      <c r="J90" s="4">
        <f>ROUND(SUM(J88:J89),5)</f>
        <v>0</v>
      </c>
      <c r="K90" s="4">
        <f>ROUND(SUM(K88:K89),5)</f>
        <v>400</v>
      </c>
      <c r="L90" s="4">
        <f>ROUND((J90-K90),5)</f>
        <v>-400</v>
      </c>
      <c r="M90" s="5">
        <f>ROUND(IF(K90=0, IF(J90=0, 0, 1), J90/K90),5)</f>
        <v>0</v>
      </c>
    </row>
    <row r="91" spans="1:13" x14ac:dyDescent="0.25">
      <c r="A91" s="2"/>
      <c r="B91" s="2"/>
      <c r="C91" s="2"/>
      <c r="D91" s="2"/>
      <c r="E91" s="2"/>
      <c r="F91" s="2" t="s">
        <v>82</v>
      </c>
      <c r="G91" s="2"/>
      <c r="H91" s="2"/>
      <c r="I91" s="2"/>
      <c r="J91" s="4"/>
      <c r="K91" s="4"/>
      <c r="L91" s="4"/>
      <c r="M91" s="5"/>
    </row>
    <row r="92" spans="1:13" x14ac:dyDescent="0.25">
      <c r="A92" s="2"/>
      <c r="B92" s="2"/>
      <c r="C92" s="2"/>
      <c r="D92" s="2"/>
      <c r="E92" s="2"/>
      <c r="F92" s="2"/>
      <c r="G92" s="2" t="s">
        <v>83</v>
      </c>
      <c r="H92" s="2"/>
      <c r="I92" s="2"/>
      <c r="J92" s="4"/>
      <c r="K92" s="4"/>
      <c r="L92" s="4"/>
      <c r="M92" s="5"/>
    </row>
    <row r="93" spans="1:13" x14ac:dyDescent="0.25">
      <c r="A93" s="2"/>
      <c r="B93" s="2"/>
      <c r="C93" s="2"/>
      <c r="D93" s="2"/>
      <c r="E93" s="2"/>
      <c r="F93" s="2"/>
      <c r="G93" s="2"/>
      <c r="H93" s="2" t="s">
        <v>49</v>
      </c>
      <c r="I93" s="2"/>
      <c r="J93" s="4">
        <v>9766.36</v>
      </c>
      <c r="K93" s="4">
        <v>24950</v>
      </c>
      <c r="L93" s="4">
        <f>ROUND((J93-K93),5)</f>
        <v>-15183.64</v>
      </c>
      <c r="M93" s="5">
        <f>ROUND(IF(K93=0, IF(J93=0, 0, 1), J93/K93),5)</f>
        <v>0.39144000000000001</v>
      </c>
    </row>
    <row r="94" spans="1:13" ht="15.75" thickBot="1" x14ac:dyDescent="0.3">
      <c r="A94" s="2"/>
      <c r="B94" s="2"/>
      <c r="C94" s="2"/>
      <c r="D94" s="2"/>
      <c r="E94" s="2"/>
      <c r="F94" s="2"/>
      <c r="G94" s="2"/>
      <c r="H94" s="2" t="s">
        <v>84</v>
      </c>
      <c r="I94" s="2"/>
      <c r="J94" s="6">
        <v>91</v>
      </c>
      <c r="K94" s="6">
        <v>0</v>
      </c>
      <c r="L94" s="6">
        <f>ROUND((J94-K94),5)</f>
        <v>91</v>
      </c>
      <c r="M94" s="7">
        <f>ROUND(IF(K94=0, IF(J94=0, 0, 1), J94/K94),5)</f>
        <v>1</v>
      </c>
    </row>
    <row r="95" spans="1:13" x14ac:dyDescent="0.25">
      <c r="A95" s="2"/>
      <c r="B95" s="2"/>
      <c r="C95" s="2"/>
      <c r="D95" s="2"/>
      <c r="E95" s="2"/>
      <c r="F95" s="2"/>
      <c r="G95" s="2" t="s">
        <v>85</v>
      </c>
      <c r="H95" s="2"/>
      <c r="I95" s="2"/>
      <c r="J95" s="4">
        <f>ROUND(SUM(J92:J94),5)</f>
        <v>9857.36</v>
      </c>
      <c r="K95" s="4">
        <f>ROUND(SUM(K92:K94),5)</f>
        <v>24950</v>
      </c>
      <c r="L95" s="4">
        <f>ROUND((J95-K95),5)</f>
        <v>-15092.64</v>
      </c>
      <c r="M95" s="5">
        <f>ROUND(IF(K95=0, IF(J95=0, 0, 1), J95/K95),5)</f>
        <v>0.39507999999999999</v>
      </c>
    </row>
    <row r="96" spans="1:13" x14ac:dyDescent="0.25">
      <c r="A96" s="2"/>
      <c r="B96" s="2"/>
      <c r="C96" s="2"/>
      <c r="D96" s="2"/>
      <c r="E96" s="2"/>
      <c r="F96" s="2"/>
      <c r="G96" s="2" t="s">
        <v>86</v>
      </c>
      <c r="H96" s="2"/>
      <c r="I96" s="2"/>
      <c r="J96" s="4">
        <v>0</v>
      </c>
      <c r="K96" s="4">
        <v>1000</v>
      </c>
      <c r="L96" s="4">
        <f>ROUND((J96-K96),5)</f>
        <v>-1000</v>
      </c>
      <c r="M96" s="5">
        <f>ROUND(IF(K96=0, IF(J96=0, 0, 1), J96/K96),5)</f>
        <v>0</v>
      </c>
    </row>
    <row r="97" spans="1:13" x14ac:dyDescent="0.25">
      <c r="A97" s="2"/>
      <c r="B97" s="2"/>
      <c r="C97" s="2"/>
      <c r="D97" s="2"/>
      <c r="E97" s="2"/>
      <c r="F97" s="2"/>
      <c r="G97" s="2" t="s">
        <v>87</v>
      </c>
      <c r="H97" s="2"/>
      <c r="I97" s="2"/>
      <c r="J97" s="4"/>
      <c r="K97" s="4"/>
      <c r="L97" s="4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 t="s">
        <v>49</v>
      </c>
      <c r="I98" s="2"/>
      <c r="J98" s="4">
        <v>2801.5</v>
      </c>
      <c r="K98" s="4">
        <v>0</v>
      </c>
      <c r="L98" s="4">
        <f>ROUND((J98-K98),5)</f>
        <v>2801.5</v>
      </c>
      <c r="M98" s="5">
        <f>ROUND(IF(K98=0, IF(J98=0, 0, 1), J98/K98),5)</f>
        <v>1</v>
      </c>
    </row>
    <row r="99" spans="1:13" x14ac:dyDescent="0.25">
      <c r="A99" s="2"/>
      <c r="B99" s="2"/>
      <c r="C99" s="2"/>
      <c r="D99" s="2"/>
      <c r="E99" s="2"/>
      <c r="F99" s="2"/>
      <c r="G99" s="2"/>
      <c r="H99" s="2" t="s">
        <v>88</v>
      </c>
      <c r="I99" s="2"/>
      <c r="J99" s="4">
        <v>18836.939999999999</v>
      </c>
      <c r="K99" s="4">
        <v>0</v>
      </c>
      <c r="L99" s="4">
        <f>ROUND((J99-K99),5)</f>
        <v>18836.939999999999</v>
      </c>
      <c r="M99" s="5">
        <f>ROUND(IF(K99=0, IF(J99=0, 0, 1), J99/K99),5)</f>
        <v>1</v>
      </c>
    </row>
    <row r="100" spans="1:13" x14ac:dyDescent="0.25">
      <c r="A100" s="2"/>
      <c r="B100" s="2"/>
      <c r="C100" s="2"/>
      <c r="D100" s="2"/>
      <c r="E100" s="2"/>
      <c r="F100" s="2"/>
      <c r="G100" s="2"/>
      <c r="H100" s="2" t="s">
        <v>89</v>
      </c>
      <c r="I100" s="2"/>
      <c r="J100" s="4">
        <v>4428.0600000000004</v>
      </c>
      <c r="K100" s="4">
        <v>0</v>
      </c>
      <c r="L100" s="4">
        <f>ROUND((J100-K100),5)</f>
        <v>4428.0600000000004</v>
      </c>
      <c r="M100" s="5">
        <f>ROUND(IF(K100=0, IF(J100=0, 0, 1), J100/K100),5)</f>
        <v>1</v>
      </c>
    </row>
    <row r="101" spans="1:13" x14ac:dyDescent="0.25">
      <c r="A101" s="2"/>
      <c r="B101" s="2"/>
      <c r="C101" s="2"/>
      <c r="D101" s="2"/>
      <c r="E101" s="2"/>
      <c r="F101" s="2"/>
      <c r="G101" s="2"/>
      <c r="H101" s="2" t="s">
        <v>56</v>
      </c>
      <c r="I101" s="2"/>
      <c r="J101" s="4">
        <v>381</v>
      </c>
      <c r="K101" s="4">
        <v>0</v>
      </c>
      <c r="L101" s="4">
        <f>ROUND((J101-K101),5)</f>
        <v>381</v>
      </c>
      <c r="M101" s="5">
        <f>ROUND(IF(K101=0, IF(J101=0, 0, 1), J101/K101),5)</f>
        <v>1</v>
      </c>
    </row>
    <row r="102" spans="1:13" x14ac:dyDescent="0.25">
      <c r="A102" s="2"/>
      <c r="B102" s="2"/>
      <c r="C102" s="2"/>
      <c r="D102" s="2"/>
      <c r="E102" s="2"/>
      <c r="F102" s="2"/>
      <c r="G102" s="2"/>
      <c r="H102" s="2" t="s">
        <v>57</v>
      </c>
      <c r="I102" s="2"/>
      <c r="J102" s="4">
        <v>1500</v>
      </c>
      <c r="K102" s="4">
        <v>0</v>
      </c>
      <c r="L102" s="4">
        <f>ROUND((J102-K102),5)</f>
        <v>1500</v>
      </c>
      <c r="M102" s="5">
        <f>ROUND(IF(K102=0, IF(J102=0, 0, 1), J102/K102),5)</f>
        <v>1</v>
      </c>
    </row>
    <row r="103" spans="1:13" x14ac:dyDescent="0.25">
      <c r="A103" s="2"/>
      <c r="B103" s="2"/>
      <c r="C103" s="2"/>
      <c r="D103" s="2"/>
      <c r="E103" s="2"/>
      <c r="F103" s="2"/>
      <c r="G103" s="2"/>
      <c r="H103" s="2" t="s">
        <v>58</v>
      </c>
      <c r="I103" s="2"/>
      <c r="J103" s="4">
        <v>298.04000000000002</v>
      </c>
      <c r="K103" s="4">
        <v>0</v>
      </c>
      <c r="L103" s="4">
        <f>ROUND((J103-K103),5)</f>
        <v>298.04000000000002</v>
      </c>
      <c r="M103" s="5">
        <f>ROUND(IF(K103=0, IF(J103=0, 0, 1), J103/K103),5)</f>
        <v>1</v>
      </c>
    </row>
    <row r="104" spans="1:13" x14ac:dyDescent="0.25">
      <c r="A104" s="2"/>
      <c r="B104" s="2"/>
      <c r="C104" s="2"/>
      <c r="D104" s="2"/>
      <c r="E104" s="2"/>
      <c r="F104" s="2"/>
      <c r="G104" s="2"/>
      <c r="H104" s="2" t="s">
        <v>59</v>
      </c>
      <c r="I104" s="2"/>
      <c r="J104" s="4">
        <v>548.6</v>
      </c>
      <c r="K104" s="4">
        <v>0</v>
      </c>
      <c r="L104" s="4">
        <f>ROUND((J104-K104),5)</f>
        <v>548.6</v>
      </c>
      <c r="M104" s="5">
        <f>ROUND(IF(K104=0, IF(J104=0, 0, 1), J104/K104),5)</f>
        <v>1</v>
      </c>
    </row>
    <row r="105" spans="1:13" x14ac:dyDescent="0.25">
      <c r="A105" s="2"/>
      <c r="B105" s="2"/>
      <c r="C105" s="2"/>
      <c r="D105" s="2"/>
      <c r="E105" s="2"/>
      <c r="F105" s="2"/>
      <c r="G105" s="2"/>
      <c r="H105" s="2" t="s">
        <v>60</v>
      </c>
      <c r="I105" s="2"/>
      <c r="J105" s="4"/>
      <c r="K105" s="4"/>
      <c r="L105" s="4"/>
      <c r="M105" s="5"/>
    </row>
    <row r="106" spans="1:13" ht="15.75" thickBot="1" x14ac:dyDescent="0.3">
      <c r="A106" s="2"/>
      <c r="B106" s="2"/>
      <c r="C106" s="2"/>
      <c r="D106" s="2"/>
      <c r="E106" s="2"/>
      <c r="F106" s="2"/>
      <c r="G106" s="2"/>
      <c r="H106" s="2"/>
      <c r="I106" s="2" t="s">
        <v>61</v>
      </c>
      <c r="J106" s="6">
        <v>8345.9</v>
      </c>
      <c r="K106" s="6">
        <v>0</v>
      </c>
      <c r="L106" s="6">
        <f>ROUND((J106-K106),5)</f>
        <v>8345.9</v>
      </c>
      <c r="M106" s="7">
        <f>ROUND(IF(K106=0, IF(J106=0, 0, 1), J106/K106),5)</f>
        <v>1</v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 t="s">
        <v>63</v>
      </c>
      <c r="I107" s="2"/>
      <c r="J107" s="4">
        <f>ROUND(SUM(J105:J106),5)</f>
        <v>8345.9</v>
      </c>
      <c r="K107" s="4">
        <f>ROUND(SUM(K105:K106),5)</f>
        <v>0</v>
      </c>
      <c r="L107" s="4">
        <f>ROUND((J107-K107),5)</f>
        <v>8345.9</v>
      </c>
      <c r="M107" s="5">
        <f>ROUND(IF(K107=0, IF(J107=0, 0, 1), J107/K107),5)</f>
        <v>1</v>
      </c>
    </row>
    <row r="108" spans="1:13" ht="15.75" thickBot="1" x14ac:dyDescent="0.3">
      <c r="A108" s="2"/>
      <c r="B108" s="2"/>
      <c r="C108" s="2"/>
      <c r="D108" s="2"/>
      <c r="E108" s="2"/>
      <c r="F108" s="2"/>
      <c r="G108" s="2"/>
      <c r="H108" s="2" t="s">
        <v>90</v>
      </c>
      <c r="I108" s="2"/>
      <c r="J108" s="8">
        <v>164.55</v>
      </c>
      <c r="K108" s="8">
        <v>57500</v>
      </c>
      <c r="L108" s="8">
        <f>ROUND((J108-K108),5)</f>
        <v>-57335.45</v>
      </c>
      <c r="M108" s="9">
        <f>ROUND(IF(K108=0, IF(J108=0, 0, 1), J108/K108),5)</f>
        <v>2.8600000000000001E-3</v>
      </c>
    </row>
    <row r="109" spans="1:13" ht="15.75" thickBot="1" x14ac:dyDescent="0.3">
      <c r="A109" s="2"/>
      <c r="B109" s="2"/>
      <c r="C109" s="2"/>
      <c r="D109" s="2"/>
      <c r="E109" s="2"/>
      <c r="F109" s="2"/>
      <c r="G109" s="2" t="s">
        <v>91</v>
      </c>
      <c r="H109" s="2"/>
      <c r="I109" s="2"/>
      <c r="J109" s="10">
        <f>ROUND(SUM(J97:J104)+SUM(J107:J108),5)</f>
        <v>37304.589999999997</v>
      </c>
      <c r="K109" s="10">
        <f>ROUND(SUM(K97:K104)+SUM(K107:K108),5)</f>
        <v>57500</v>
      </c>
      <c r="L109" s="10">
        <f>ROUND((J109-K109),5)</f>
        <v>-20195.41</v>
      </c>
      <c r="M109" s="11">
        <f>ROUND(IF(K109=0, IF(J109=0, 0, 1), J109/K109),5)</f>
        <v>0.64878000000000002</v>
      </c>
    </row>
    <row r="110" spans="1:13" x14ac:dyDescent="0.25">
      <c r="A110" s="2"/>
      <c r="B110" s="2"/>
      <c r="C110" s="2"/>
      <c r="D110" s="2"/>
      <c r="E110" s="2"/>
      <c r="F110" s="2" t="s">
        <v>92</v>
      </c>
      <c r="G110" s="2"/>
      <c r="H110" s="2"/>
      <c r="I110" s="2"/>
      <c r="J110" s="4">
        <f>ROUND(J91+SUM(J95:J96)+J109,5)</f>
        <v>47161.95</v>
      </c>
      <c r="K110" s="4">
        <f>ROUND(K91+SUM(K95:K96)+K109,5)</f>
        <v>83450</v>
      </c>
      <c r="L110" s="4">
        <f>ROUND((J110-K110),5)</f>
        <v>-36288.050000000003</v>
      </c>
      <c r="M110" s="5">
        <f>ROUND(IF(K110=0, IF(J110=0, 0, 1), J110/K110),5)</f>
        <v>0.56515000000000004</v>
      </c>
    </row>
    <row r="111" spans="1:13" x14ac:dyDescent="0.25">
      <c r="A111" s="2"/>
      <c r="B111" s="2"/>
      <c r="C111" s="2"/>
      <c r="D111" s="2"/>
      <c r="E111" s="2"/>
      <c r="F111" s="2" t="s">
        <v>93</v>
      </c>
      <c r="G111" s="2"/>
      <c r="H111" s="2"/>
      <c r="I111" s="2"/>
      <c r="J111" s="4"/>
      <c r="K111" s="4"/>
      <c r="L111" s="4"/>
      <c r="M111" s="5"/>
    </row>
    <row r="112" spans="1:13" x14ac:dyDescent="0.25">
      <c r="A112" s="2"/>
      <c r="B112" s="2"/>
      <c r="C112" s="2"/>
      <c r="D112" s="2"/>
      <c r="E112" s="2"/>
      <c r="F112" s="2"/>
      <c r="G112" s="2" t="s">
        <v>94</v>
      </c>
      <c r="H112" s="2"/>
      <c r="I112" s="2"/>
      <c r="J112" s="4"/>
      <c r="K112" s="4"/>
      <c r="L112" s="4"/>
      <c r="M112" s="5"/>
    </row>
    <row r="113" spans="1:13" x14ac:dyDescent="0.25">
      <c r="A113" s="2"/>
      <c r="B113" s="2"/>
      <c r="C113" s="2"/>
      <c r="D113" s="2"/>
      <c r="E113" s="2"/>
      <c r="F113" s="2"/>
      <c r="G113" s="2"/>
      <c r="H113" s="2" t="s">
        <v>57</v>
      </c>
      <c r="I113" s="2"/>
      <c r="J113" s="4">
        <v>1228</v>
      </c>
      <c r="K113" s="4">
        <v>0</v>
      </c>
      <c r="L113" s="4">
        <f>ROUND((J113-K113),5)</f>
        <v>1228</v>
      </c>
      <c r="M113" s="5">
        <f>ROUND(IF(K113=0, IF(J113=0, 0, 1), J113/K113),5)</f>
        <v>1</v>
      </c>
    </row>
    <row r="114" spans="1:13" x14ac:dyDescent="0.25">
      <c r="A114" s="2"/>
      <c r="B114" s="2"/>
      <c r="C114" s="2"/>
      <c r="D114" s="2"/>
      <c r="E114" s="2"/>
      <c r="F114" s="2"/>
      <c r="G114" s="2"/>
      <c r="H114" s="2" t="s">
        <v>95</v>
      </c>
      <c r="I114" s="2"/>
      <c r="J114" s="4"/>
      <c r="K114" s="4"/>
      <c r="L114" s="4"/>
      <c r="M114" s="5"/>
    </row>
    <row r="115" spans="1:13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 t="s">
        <v>96</v>
      </c>
      <c r="J115" s="6">
        <v>-71</v>
      </c>
      <c r="K115" s="6">
        <v>0</v>
      </c>
      <c r="L115" s="6">
        <f>ROUND((J115-K115),5)</f>
        <v>-71</v>
      </c>
      <c r="M115" s="7">
        <f>ROUND(IF(K115=0, IF(J115=0, 0, 1), J115/K115),5)</f>
        <v>1</v>
      </c>
    </row>
    <row r="116" spans="1:13" x14ac:dyDescent="0.25">
      <c r="A116" s="2"/>
      <c r="B116" s="2"/>
      <c r="C116" s="2"/>
      <c r="D116" s="2"/>
      <c r="E116" s="2"/>
      <c r="F116" s="2"/>
      <c r="G116" s="2"/>
      <c r="H116" s="2" t="s">
        <v>97</v>
      </c>
      <c r="I116" s="2"/>
      <c r="J116" s="4">
        <f>ROUND(SUM(J114:J115),5)</f>
        <v>-71</v>
      </c>
      <c r="K116" s="4">
        <f>ROUND(SUM(K114:K115),5)</f>
        <v>0</v>
      </c>
      <c r="L116" s="4">
        <f>ROUND((J116-K116),5)</f>
        <v>-71</v>
      </c>
      <c r="M116" s="5">
        <f>ROUND(IF(K116=0, IF(J116=0, 0, 1), J116/K116),5)</f>
        <v>1</v>
      </c>
    </row>
    <row r="117" spans="1:13" ht="15.75" thickBot="1" x14ac:dyDescent="0.3">
      <c r="A117" s="2"/>
      <c r="B117" s="2"/>
      <c r="C117" s="2"/>
      <c r="D117" s="2"/>
      <c r="E117" s="2"/>
      <c r="F117" s="2"/>
      <c r="G117" s="2"/>
      <c r="H117" s="2" t="s">
        <v>98</v>
      </c>
      <c r="I117" s="2"/>
      <c r="J117" s="6">
        <v>225</v>
      </c>
      <c r="K117" s="6">
        <v>0</v>
      </c>
      <c r="L117" s="6">
        <f>ROUND((J117-K117),5)</f>
        <v>225</v>
      </c>
      <c r="M117" s="7">
        <f>ROUND(IF(K117=0, IF(J117=0, 0, 1), J117/K117),5)</f>
        <v>1</v>
      </c>
    </row>
    <row r="118" spans="1:13" x14ac:dyDescent="0.25">
      <c r="A118" s="2"/>
      <c r="B118" s="2"/>
      <c r="C118" s="2"/>
      <c r="D118" s="2"/>
      <c r="E118" s="2"/>
      <c r="F118" s="2"/>
      <c r="G118" s="2" t="s">
        <v>99</v>
      </c>
      <c r="H118" s="2"/>
      <c r="I118" s="2"/>
      <c r="J118" s="4">
        <f>ROUND(SUM(J112:J113)+SUM(J116:J117),5)</f>
        <v>1382</v>
      </c>
      <c r="K118" s="4">
        <f>ROUND(SUM(K112:K113)+SUM(K116:K117),5)</f>
        <v>0</v>
      </c>
      <c r="L118" s="4">
        <f>ROUND((J118-K118),5)</f>
        <v>1382</v>
      </c>
      <c r="M118" s="5">
        <f>ROUND(IF(K118=0, IF(J118=0, 0, 1), J118/K118),5)</f>
        <v>1</v>
      </c>
    </row>
    <row r="119" spans="1:13" x14ac:dyDescent="0.25">
      <c r="A119" s="2"/>
      <c r="B119" s="2"/>
      <c r="C119" s="2"/>
      <c r="D119" s="2"/>
      <c r="E119" s="2"/>
      <c r="F119" s="2"/>
      <c r="G119" s="2" t="s">
        <v>100</v>
      </c>
      <c r="H119" s="2"/>
      <c r="I119" s="2"/>
      <c r="J119" s="4"/>
      <c r="K119" s="4"/>
      <c r="L119" s="4"/>
      <c r="M119" s="5"/>
    </row>
    <row r="120" spans="1:13" x14ac:dyDescent="0.25">
      <c r="A120" s="2"/>
      <c r="B120" s="2"/>
      <c r="C120" s="2"/>
      <c r="D120" s="2"/>
      <c r="E120" s="2"/>
      <c r="F120" s="2"/>
      <c r="G120" s="2"/>
      <c r="H120" s="2" t="s">
        <v>49</v>
      </c>
      <c r="I120" s="2"/>
      <c r="J120" s="4">
        <v>200</v>
      </c>
      <c r="K120" s="4">
        <v>0</v>
      </c>
      <c r="L120" s="4">
        <f>ROUND((J120-K120),5)</f>
        <v>200</v>
      </c>
      <c r="M120" s="5">
        <f>ROUND(IF(K120=0, IF(J120=0, 0, 1), J120/K120),5)</f>
        <v>1</v>
      </c>
    </row>
    <row r="121" spans="1:13" x14ac:dyDescent="0.25">
      <c r="A121" s="2"/>
      <c r="B121" s="2"/>
      <c r="C121" s="2"/>
      <c r="D121" s="2"/>
      <c r="E121" s="2"/>
      <c r="F121" s="2"/>
      <c r="G121" s="2"/>
      <c r="H121" s="2" t="s">
        <v>52</v>
      </c>
      <c r="I121" s="2"/>
      <c r="J121" s="4">
        <v>2014.81</v>
      </c>
      <c r="K121" s="4">
        <v>0</v>
      </c>
      <c r="L121" s="4">
        <f>ROUND((J121-K121),5)</f>
        <v>2014.81</v>
      </c>
      <c r="M121" s="5">
        <f>ROUND(IF(K121=0, IF(J121=0, 0, 1), J121/K121),5)</f>
        <v>1</v>
      </c>
    </row>
    <row r="122" spans="1:13" x14ac:dyDescent="0.25">
      <c r="A122" s="2"/>
      <c r="B122" s="2"/>
      <c r="C122" s="2"/>
      <c r="D122" s="2"/>
      <c r="E122" s="2"/>
      <c r="F122" s="2"/>
      <c r="G122" s="2"/>
      <c r="H122" s="2" t="s">
        <v>101</v>
      </c>
      <c r="I122" s="2"/>
      <c r="J122" s="4">
        <v>4760</v>
      </c>
      <c r="K122" s="4">
        <v>0</v>
      </c>
      <c r="L122" s="4">
        <f>ROUND((J122-K122),5)</f>
        <v>4760</v>
      </c>
      <c r="M122" s="5">
        <f>ROUND(IF(K122=0, IF(J122=0, 0, 1), J122/K122),5)</f>
        <v>1</v>
      </c>
    </row>
    <row r="123" spans="1:13" x14ac:dyDescent="0.25">
      <c r="A123" s="2"/>
      <c r="B123" s="2"/>
      <c r="C123" s="2"/>
      <c r="D123" s="2"/>
      <c r="E123" s="2"/>
      <c r="F123" s="2"/>
      <c r="G123" s="2"/>
      <c r="H123" s="2" t="s">
        <v>95</v>
      </c>
      <c r="I123" s="2"/>
      <c r="J123" s="4"/>
      <c r="K123" s="4"/>
      <c r="L123" s="4"/>
      <c r="M123" s="5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 t="s">
        <v>102</v>
      </c>
      <c r="J124" s="4">
        <v>562.54999999999995</v>
      </c>
      <c r="K124" s="4">
        <v>0</v>
      </c>
      <c r="L124" s="4">
        <f>ROUND((J124-K124),5)</f>
        <v>562.54999999999995</v>
      </c>
      <c r="M124" s="5">
        <f>ROUND(IF(K124=0, IF(J124=0, 0, 1), J124/K124),5)</f>
        <v>1</v>
      </c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 t="s">
        <v>103</v>
      </c>
      <c r="J125" s="4">
        <v>86.57</v>
      </c>
      <c r="K125" s="4">
        <v>0</v>
      </c>
      <c r="L125" s="4">
        <f>ROUND((J125-K125),5)</f>
        <v>86.57</v>
      </c>
      <c r="M125" s="5">
        <f>ROUND(IF(K125=0, IF(J125=0, 0, 1), J125/K125),5)</f>
        <v>1</v>
      </c>
    </row>
    <row r="126" spans="1:13" ht="15.75" thickBot="1" x14ac:dyDescent="0.3">
      <c r="A126" s="2"/>
      <c r="B126" s="2"/>
      <c r="C126" s="2"/>
      <c r="D126" s="2"/>
      <c r="E126" s="2"/>
      <c r="F126" s="2"/>
      <c r="G126" s="2"/>
      <c r="H126" s="2"/>
      <c r="I126" s="2" t="s">
        <v>104</v>
      </c>
      <c r="J126" s="6">
        <v>-880.36</v>
      </c>
      <c r="K126" s="6">
        <v>0</v>
      </c>
      <c r="L126" s="6">
        <f>ROUND((J126-K126),5)</f>
        <v>-880.36</v>
      </c>
      <c r="M126" s="7">
        <f>ROUND(IF(K126=0, IF(J126=0, 0, 1), J126/K126),5)</f>
        <v>1</v>
      </c>
    </row>
    <row r="127" spans="1:13" x14ac:dyDescent="0.25">
      <c r="A127" s="2"/>
      <c r="B127" s="2"/>
      <c r="C127" s="2"/>
      <c r="D127" s="2"/>
      <c r="E127" s="2"/>
      <c r="F127" s="2"/>
      <c r="G127" s="2"/>
      <c r="H127" s="2" t="s">
        <v>97</v>
      </c>
      <c r="I127" s="2"/>
      <c r="J127" s="4">
        <f>ROUND(SUM(J123:J126),5)</f>
        <v>-231.24</v>
      </c>
      <c r="K127" s="4">
        <f>ROUND(SUM(K123:K126),5)</f>
        <v>0</v>
      </c>
      <c r="L127" s="4">
        <f>ROUND((J127-K127),5)</f>
        <v>-231.24</v>
      </c>
      <c r="M127" s="5">
        <f>ROUND(IF(K127=0, IF(J127=0, 0, 1), J127/K127),5)</f>
        <v>1</v>
      </c>
    </row>
    <row r="128" spans="1:13" x14ac:dyDescent="0.25">
      <c r="A128" s="2"/>
      <c r="B128" s="2"/>
      <c r="C128" s="2"/>
      <c r="D128" s="2"/>
      <c r="E128" s="2"/>
      <c r="F128" s="2"/>
      <c r="G128" s="2"/>
      <c r="H128" s="2" t="s">
        <v>105</v>
      </c>
      <c r="I128" s="2"/>
      <c r="J128" s="4">
        <v>64</v>
      </c>
      <c r="K128" s="4">
        <v>0</v>
      </c>
      <c r="L128" s="4">
        <f>ROUND((J128-K128),5)</f>
        <v>64</v>
      </c>
      <c r="M128" s="5">
        <f>ROUND(IF(K128=0, IF(J128=0, 0, 1), J128/K128),5)</f>
        <v>1</v>
      </c>
    </row>
    <row r="129" spans="1:13" x14ac:dyDescent="0.25">
      <c r="A129" s="2"/>
      <c r="B129" s="2"/>
      <c r="C129" s="2"/>
      <c r="D129" s="2"/>
      <c r="E129" s="2"/>
      <c r="F129" s="2"/>
      <c r="G129" s="2"/>
      <c r="H129" s="2" t="s">
        <v>59</v>
      </c>
      <c r="I129" s="2"/>
      <c r="J129" s="4">
        <v>171.17</v>
      </c>
      <c r="K129" s="4">
        <v>0</v>
      </c>
      <c r="L129" s="4">
        <f>ROUND((J129-K129),5)</f>
        <v>171.17</v>
      </c>
      <c r="M129" s="5">
        <f>ROUND(IF(K129=0, IF(J129=0, 0, 1), J129/K129),5)</f>
        <v>1</v>
      </c>
    </row>
    <row r="130" spans="1:13" ht="15.75" thickBot="1" x14ac:dyDescent="0.3">
      <c r="A130" s="2"/>
      <c r="B130" s="2"/>
      <c r="C130" s="2"/>
      <c r="D130" s="2"/>
      <c r="E130" s="2"/>
      <c r="F130" s="2"/>
      <c r="G130" s="2"/>
      <c r="H130" s="2" t="s">
        <v>106</v>
      </c>
      <c r="I130" s="2"/>
      <c r="J130" s="6">
        <v>0</v>
      </c>
      <c r="K130" s="6">
        <v>14000</v>
      </c>
      <c r="L130" s="6">
        <f>ROUND((J130-K130),5)</f>
        <v>-14000</v>
      </c>
      <c r="M130" s="7">
        <f>ROUND(IF(K130=0, IF(J130=0, 0, 1), J130/K130),5)</f>
        <v>0</v>
      </c>
    </row>
    <row r="131" spans="1:13" x14ac:dyDescent="0.25">
      <c r="A131" s="2"/>
      <c r="B131" s="2"/>
      <c r="C131" s="2"/>
      <c r="D131" s="2"/>
      <c r="E131" s="2"/>
      <c r="F131" s="2"/>
      <c r="G131" s="2" t="s">
        <v>107</v>
      </c>
      <c r="H131" s="2"/>
      <c r="I131" s="2"/>
      <c r="J131" s="4">
        <f>ROUND(SUM(J119:J122)+SUM(J127:J130),5)</f>
        <v>6978.74</v>
      </c>
      <c r="K131" s="4">
        <f>ROUND(SUM(K119:K122)+SUM(K127:K130),5)</f>
        <v>14000</v>
      </c>
      <c r="L131" s="4">
        <f>ROUND((J131-K131),5)</f>
        <v>-7021.26</v>
      </c>
      <c r="M131" s="5">
        <f>ROUND(IF(K131=0, IF(J131=0, 0, 1), J131/K131),5)</f>
        <v>0.49847999999999998</v>
      </c>
    </row>
    <row r="132" spans="1:13" x14ac:dyDescent="0.25">
      <c r="A132" s="2"/>
      <c r="B132" s="2"/>
      <c r="C132" s="2"/>
      <c r="D132" s="2"/>
      <c r="E132" s="2"/>
      <c r="F132" s="2"/>
      <c r="G132" s="2" t="s">
        <v>108</v>
      </c>
      <c r="H132" s="2"/>
      <c r="I132" s="2"/>
      <c r="J132" s="4">
        <v>560.07000000000005</v>
      </c>
      <c r="K132" s="4">
        <v>600</v>
      </c>
      <c r="L132" s="4">
        <f>ROUND((J132-K132),5)</f>
        <v>-39.93</v>
      </c>
      <c r="M132" s="5">
        <f>ROUND(IF(K132=0, IF(J132=0, 0, 1), J132/K132),5)</f>
        <v>0.93345</v>
      </c>
    </row>
    <row r="133" spans="1:13" x14ac:dyDescent="0.25">
      <c r="A133" s="2"/>
      <c r="B133" s="2"/>
      <c r="C133" s="2"/>
      <c r="D133" s="2"/>
      <c r="E133" s="2"/>
      <c r="F133" s="2"/>
      <c r="G133" s="2" t="s">
        <v>109</v>
      </c>
      <c r="H133" s="2"/>
      <c r="I133" s="2"/>
      <c r="J133" s="4">
        <v>1138</v>
      </c>
      <c r="K133" s="4">
        <v>0</v>
      </c>
      <c r="L133" s="4">
        <f>ROUND((J133-K133),5)</f>
        <v>1138</v>
      </c>
      <c r="M133" s="5">
        <f>ROUND(IF(K133=0, IF(J133=0, 0, 1), J133/K133),5)</f>
        <v>1</v>
      </c>
    </row>
    <row r="134" spans="1:13" x14ac:dyDescent="0.25">
      <c r="A134" s="2"/>
      <c r="B134" s="2"/>
      <c r="C134" s="2"/>
      <c r="D134" s="2"/>
      <c r="E134" s="2"/>
      <c r="F134" s="2"/>
      <c r="G134" s="2" t="s">
        <v>110</v>
      </c>
      <c r="H134" s="2"/>
      <c r="I134" s="2"/>
      <c r="J134" s="4"/>
      <c r="K134" s="4"/>
      <c r="L134" s="4"/>
      <c r="M134" s="5"/>
    </row>
    <row r="135" spans="1:13" x14ac:dyDescent="0.25">
      <c r="A135" s="2"/>
      <c r="B135" s="2"/>
      <c r="C135" s="2"/>
      <c r="D135" s="2"/>
      <c r="E135" s="2"/>
      <c r="F135" s="2"/>
      <c r="G135" s="2"/>
      <c r="H135" s="2" t="s">
        <v>52</v>
      </c>
      <c r="I135" s="2"/>
      <c r="J135" s="4">
        <v>12</v>
      </c>
      <c r="K135" s="4">
        <v>0</v>
      </c>
      <c r="L135" s="4">
        <f>ROUND((J135-K135),5)</f>
        <v>12</v>
      </c>
      <c r="M135" s="5">
        <f>ROUND(IF(K135=0, IF(J135=0, 0, 1), J135/K135),5)</f>
        <v>1</v>
      </c>
    </row>
    <row r="136" spans="1:13" x14ac:dyDescent="0.25">
      <c r="A136" s="2"/>
      <c r="B136" s="2"/>
      <c r="C136" s="2"/>
      <c r="D136" s="2"/>
      <c r="E136" s="2"/>
      <c r="F136" s="2"/>
      <c r="G136" s="2"/>
      <c r="H136" s="2" t="s">
        <v>58</v>
      </c>
      <c r="I136" s="2"/>
      <c r="J136" s="4">
        <v>9125.51</v>
      </c>
      <c r="K136" s="4">
        <v>0</v>
      </c>
      <c r="L136" s="4">
        <f>ROUND((J136-K136),5)</f>
        <v>9125.51</v>
      </c>
      <c r="M136" s="5">
        <f>ROUND(IF(K136=0, IF(J136=0, 0, 1), J136/K136),5)</f>
        <v>1</v>
      </c>
    </row>
    <row r="137" spans="1:13" x14ac:dyDescent="0.25">
      <c r="A137" s="2"/>
      <c r="B137" s="2"/>
      <c r="C137" s="2"/>
      <c r="D137" s="2"/>
      <c r="E137" s="2"/>
      <c r="F137" s="2"/>
      <c r="G137" s="2"/>
      <c r="H137" s="2" t="s">
        <v>60</v>
      </c>
      <c r="I137" s="2"/>
      <c r="J137" s="4"/>
      <c r="K137" s="4"/>
      <c r="L137" s="4"/>
      <c r="M137" s="5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 t="s">
        <v>61</v>
      </c>
      <c r="J138" s="4">
        <v>8702.6200000000008</v>
      </c>
      <c r="K138" s="4">
        <v>0</v>
      </c>
      <c r="L138" s="4">
        <f>ROUND((J138-K138),5)</f>
        <v>8702.6200000000008</v>
      </c>
      <c r="M138" s="5">
        <f>ROUND(IF(K138=0, IF(J138=0, 0, 1), J138/K138),5)</f>
        <v>1</v>
      </c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 t="s">
        <v>62</v>
      </c>
      <c r="J139" s="4">
        <v>1445.91</v>
      </c>
      <c r="K139" s="4">
        <v>0</v>
      </c>
      <c r="L139" s="4">
        <f>ROUND((J139-K139),5)</f>
        <v>1445.91</v>
      </c>
      <c r="M139" s="5">
        <f>ROUND(IF(K139=0, IF(J139=0, 0, 1), J139/K139),5)</f>
        <v>1</v>
      </c>
    </row>
    <row r="140" spans="1:13" ht="15.75" thickBot="1" x14ac:dyDescent="0.3">
      <c r="A140" s="2"/>
      <c r="B140" s="2"/>
      <c r="C140" s="2"/>
      <c r="D140" s="2"/>
      <c r="E140" s="2"/>
      <c r="F140" s="2"/>
      <c r="G140" s="2"/>
      <c r="H140" s="2"/>
      <c r="I140" s="2" t="s">
        <v>111</v>
      </c>
      <c r="J140" s="6">
        <v>6009.25</v>
      </c>
      <c r="K140" s="6">
        <v>0</v>
      </c>
      <c r="L140" s="6">
        <f>ROUND((J140-K140),5)</f>
        <v>6009.25</v>
      </c>
      <c r="M140" s="7">
        <f>ROUND(IF(K140=0, IF(J140=0, 0, 1), J140/K140),5)</f>
        <v>1</v>
      </c>
    </row>
    <row r="141" spans="1:13" x14ac:dyDescent="0.25">
      <c r="A141" s="2"/>
      <c r="B141" s="2"/>
      <c r="C141" s="2"/>
      <c r="D141" s="2"/>
      <c r="E141" s="2"/>
      <c r="F141" s="2"/>
      <c r="G141" s="2"/>
      <c r="H141" s="2" t="s">
        <v>63</v>
      </c>
      <c r="I141" s="2"/>
      <c r="J141" s="4">
        <f>ROUND(SUM(J137:J140),5)</f>
        <v>16157.78</v>
      </c>
      <c r="K141" s="4">
        <f>ROUND(SUM(K137:K140),5)</f>
        <v>0</v>
      </c>
      <c r="L141" s="4">
        <f>ROUND((J141-K141),5)</f>
        <v>16157.78</v>
      </c>
      <c r="M141" s="5">
        <f>ROUND(IF(K141=0, IF(J141=0, 0, 1), J141/K141),5)</f>
        <v>1</v>
      </c>
    </row>
    <row r="142" spans="1:13" ht="15.75" thickBot="1" x14ac:dyDescent="0.3">
      <c r="A142" s="2"/>
      <c r="B142" s="2"/>
      <c r="C142" s="2"/>
      <c r="D142" s="2"/>
      <c r="E142" s="2"/>
      <c r="F142" s="2"/>
      <c r="G142" s="2"/>
      <c r="H142" s="2" t="s">
        <v>112</v>
      </c>
      <c r="I142" s="2"/>
      <c r="J142" s="6">
        <v>0</v>
      </c>
      <c r="K142" s="6">
        <v>1500</v>
      </c>
      <c r="L142" s="6">
        <f>ROUND((J142-K142),5)</f>
        <v>-1500</v>
      </c>
      <c r="M142" s="7">
        <f>ROUND(IF(K142=0, IF(J142=0, 0, 1), J142/K142),5)</f>
        <v>0</v>
      </c>
    </row>
    <row r="143" spans="1:13" x14ac:dyDescent="0.25">
      <c r="A143" s="2"/>
      <c r="B143" s="2"/>
      <c r="C143" s="2"/>
      <c r="D143" s="2"/>
      <c r="E143" s="2"/>
      <c r="F143" s="2"/>
      <c r="G143" s="2" t="s">
        <v>113</v>
      </c>
      <c r="H143" s="2"/>
      <c r="I143" s="2"/>
      <c r="J143" s="4">
        <f>ROUND(SUM(J134:J136)+SUM(J141:J142),5)</f>
        <v>25295.29</v>
      </c>
      <c r="K143" s="4">
        <f>ROUND(SUM(K134:K136)+SUM(K141:K142),5)</f>
        <v>1500</v>
      </c>
      <c r="L143" s="4">
        <f>ROUND((J143-K143),5)</f>
        <v>23795.29</v>
      </c>
      <c r="M143" s="5">
        <f>ROUND(IF(K143=0, IF(J143=0, 0, 1), J143/K143),5)</f>
        <v>16.863530000000001</v>
      </c>
    </row>
    <row r="144" spans="1:13" x14ac:dyDescent="0.25">
      <c r="A144" s="2"/>
      <c r="B144" s="2"/>
      <c r="C144" s="2"/>
      <c r="D144" s="2"/>
      <c r="E144" s="2"/>
      <c r="F144" s="2"/>
      <c r="G144" s="2" t="s">
        <v>114</v>
      </c>
      <c r="H144" s="2"/>
      <c r="I144" s="2"/>
      <c r="J144" s="4">
        <v>13250.5</v>
      </c>
      <c r="K144" s="4">
        <v>1500</v>
      </c>
      <c r="L144" s="4">
        <f>ROUND((J144-K144),5)</f>
        <v>11750.5</v>
      </c>
      <c r="M144" s="5">
        <f>ROUND(IF(K144=0, IF(J144=0, 0, 1), J144/K144),5)</f>
        <v>8.8336699999999997</v>
      </c>
    </row>
    <row r="145" spans="1:13" x14ac:dyDescent="0.25">
      <c r="A145" s="2"/>
      <c r="B145" s="2"/>
      <c r="C145" s="2"/>
      <c r="D145" s="2"/>
      <c r="E145" s="2"/>
      <c r="F145" s="2"/>
      <c r="G145" s="2" t="s">
        <v>115</v>
      </c>
      <c r="H145" s="2"/>
      <c r="I145" s="2"/>
      <c r="J145" s="4"/>
      <c r="K145" s="4"/>
      <c r="L145" s="4"/>
      <c r="M145" s="5"/>
    </row>
    <row r="146" spans="1:13" x14ac:dyDescent="0.25">
      <c r="A146" s="2"/>
      <c r="B146" s="2"/>
      <c r="C146" s="2"/>
      <c r="D146" s="2"/>
      <c r="E146" s="2"/>
      <c r="F146" s="2"/>
      <c r="G146" s="2"/>
      <c r="H146" s="2" t="s">
        <v>49</v>
      </c>
      <c r="I146" s="2"/>
      <c r="J146" s="4">
        <v>5850</v>
      </c>
      <c r="K146" s="4">
        <v>0</v>
      </c>
      <c r="L146" s="4">
        <f>ROUND((J146-K146),5)</f>
        <v>5850</v>
      </c>
      <c r="M146" s="5">
        <f>ROUND(IF(K146=0, IF(J146=0, 0, 1), J146/K146),5)</f>
        <v>1</v>
      </c>
    </row>
    <row r="147" spans="1:13" x14ac:dyDescent="0.25">
      <c r="A147" s="2"/>
      <c r="B147" s="2"/>
      <c r="C147" s="2"/>
      <c r="D147" s="2"/>
      <c r="E147" s="2"/>
      <c r="F147" s="2"/>
      <c r="G147" s="2"/>
      <c r="H147" s="2" t="s">
        <v>52</v>
      </c>
      <c r="I147" s="2"/>
      <c r="J147" s="4">
        <v>250.5</v>
      </c>
      <c r="K147" s="4">
        <v>0</v>
      </c>
      <c r="L147" s="4">
        <f>ROUND((J147-K147),5)</f>
        <v>250.5</v>
      </c>
      <c r="M147" s="5">
        <f>ROUND(IF(K147=0, IF(J147=0, 0, 1), J147/K147),5)</f>
        <v>1</v>
      </c>
    </row>
    <row r="148" spans="1:13" x14ac:dyDescent="0.25">
      <c r="A148" s="2"/>
      <c r="B148" s="2"/>
      <c r="C148" s="2"/>
      <c r="D148" s="2"/>
      <c r="E148" s="2"/>
      <c r="F148" s="2"/>
      <c r="G148" s="2"/>
      <c r="H148" s="2" t="s">
        <v>105</v>
      </c>
      <c r="I148" s="2"/>
      <c r="J148" s="4">
        <v>953</v>
      </c>
      <c r="K148" s="4">
        <v>0</v>
      </c>
      <c r="L148" s="4">
        <f>ROUND((J148-K148),5)</f>
        <v>953</v>
      </c>
      <c r="M148" s="5">
        <f>ROUND(IF(K148=0, IF(J148=0, 0, 1), J148/K148),5)</f>
        <v>1</v>
      </c>
    </row>
    <row r="149" spans="1:13" x14ac:dyDescent="0.25">
      <c r="A149" s="2"/>
      <c r="B149" s="2"/>
      <c r="C149" s="2"/>
      <c r="D149" s="2"/>
      <c r="E149" s="2"/>
      <c r="F149" s="2"/>
      <c r="G149" s="2"/>
      <c r="H149" s="2" t="s">
        <v>116</v>
      </c>
      <c r="I149" s="2"/>
      <c r="J149" s="4">
        <v>2357.75</v>
      </c>
      <c r="K149" s="4">
        <v>0</v>
      </c>
      <c r="L149" s="4">
        <f>ROUND((J149-K149),5)</f>
        <v>2357.75</v>
      </c>
      <c r="M149" s="5">
        <f>ROUND(IF(K149=0, IF(J149=0, 0, 1), J149/K149),5)</f>
        <v>1</v>
      </c>
    </row>
    <row r="150" spans="1:13" x14ac:dyDescent="0.25">
      <c r="A150" s="2"/>
      <c r="B150" s="2"/>
      <c r="C150" s="2"/>
      <c r="D150" s="2"/>
      <c r="E150" s="2"/>
      <c r="F150" s="2"/>
      <c r="G150" s="2"/>
      <c r="H150" s="2" t="s">
        <v>98</v>
      </c>
      <c r="I150" s="2"/>
      <c r="J150" s="4">
        <v>1601</v>
      </c>
      <c r="K150" s="4">
        <v>0</v>
      </c>
      <c r="L150" s="4">
        <f>ROUND((J150-K150),5)</f>
        <v>1601</v>
      </c>
      <c r="M150" s="5">
        <f>ROUND(IF(K150=0, IF(J150=0, 0, 1), J150/K150),5)</f>
        <v>1</v>
      </c>
    </row>
    <row r="151" spans="1:13" ht="15.75" thickBot="1" x14ac:dyDescent="0.3">
      <c r="A151" s="2"/>
      <c r="B151" s="2"/>
      <c r="C151" s="2"/>
      <c r="D151" s="2"/>
      <c r="E151" s="2"/>
      <c r="F151" s="2"/>
      <c r="G151" s="2"/>
      <c r="H151" s="2" t="s">
        <v>59</v>
      </c>
      <c r="I151" s="2"/>
      <c r="J151" s="8">
        <v>8651.76</v>
      </c>
      <c r="K151" s="8">
        <v>0</v>
      </c>
      <c r="L151" s="8">
        <f>ROUND((J151-K151),5)</f>
        <v>8651.76</v>
      </c>
      <c r="M151" s="9">
        <f>ROUND(IF(K151=0, IF(J151=0, 0, 1), J151/K151),5)</f>
        <v>1</v>
      </c>
    </row>
    <row r="152" spans="1:13" ht="15.75" thickBot="1" x14ac:dyDescent="0.3">
      <c r="A152" s="2"/>
      <c r="B152" s="2"/>
      <c r="C152" s="2"/>
      <c r="D152" s="2"/>
      <c r="E152" s="2"/>
      <c r="F152" s="2"/>
      <c r="G152" s="2" t="s">
        <v>117</v>
      </c>
      <c r="H152" s="2"/>
      <c r="I152" s="2"/>
      <c r="J152" s="12">
        <f>ROUND(SUM(J145:J151),5)</f>
        <v>19664.009999999998</v>
      </c>
      <c r="K152" s="12">
        <f>ROUND(SUM(K145:K151),5)</f>
        <v>0</v>
      </c>
      <c r="L152" s="12">
        <f>ROUND((J152-K152),5)</f>
        <v>19664.009999999998</v>
      </c>
      <c r="M152" s="13">
        <f>ROUND(IF(K152=0, IF(J152=0, 0, 1), J152/K152),5)</f>
        <v>1</v>
      </c>
    </row>
    <row r="153" spans="1:13" ht="15.75" thickBot="1" x14ac:dyDescent="0.3">
      <c r="A153" s="2"/>
      <c r="B153" s="2"/>
      <c r="C153" s="2"/>
      <c r="D153" s="2"/>
      <c r="E153" s="2"/>
      <c r="F153" s="2" t="s">
        <v>118</v>
      </c>
      <c r="G153" s="2"/>
      <c r="H153" s="2"/>
      <c r="I153" s="2"/>
      <c r="J153" s="10">
        <f>ROUND(J111+J118+SUM(J131:J133)+SUM(J143:J144)+J152,5)</f>
        <v>68268.61</v>
      </c>
      <c r="K153" s="10">
        <f>ROUND(K111+K118+SUM(K131:K133)+SUM(K143:K144)+K152,5)</f>
        <v>17600</v>
      </c>
      <c r="L153" s="10">
        <f>ROUND((J153-K153),5)</f>
        <v>50668.61</v>
      </c>
      <c r="M153" s="11">
        <f>ROUND(IF(K153=0, IF(J153=0, 0, 1), J153/K153),5)</f>
        <v>3.8788999999999998</v>
      </c>
    </row>
    <row r="154" spans="1:13" x14ac:dyDescent="0.25">
      <c r="A154" s="2"/>
      <c r="B154" s="2"/>
      <c r="C154" s="2"/>
      <c r="D154" s="2"/>
      <c r="E154" s="2" t="s">
        <v>119</v>
      </c>
      <c r="F154" s="2"/>
      <c r="G154" s="2"/>
      <c r="H154" s="2"/>
      <c r="I154" s="2"/>
      <c r="J154" s="4">
        <f>ROUND(J45+J68+J87+J90+J110+J153,5)</f>
        <v>159981.95000000001</v>
      </c>
      <c r="K154" s="4">
        <f>ROUND(K45+K68+K87+K90+K110+K153,5)</f>
        <v>165341</v>
      </c>
      <c r="L154" s="4">
        <f>ROUND((J154-K154),5)</f>
        <v>-5359.05</v>
      </c>
      <c r="M154" s="5">
        <f>ROUND(IF(K154=0, IF(J154=0, 0, 1), J154/K154),5)</f>
        <v>0.96758999999999995</v>
      </c>
    </row>
    <row r="155" spans="1:13" x14ac:dyDescent="0.25">
      <c r="A155" s="2"/>
      <c r="B155" s="2"/>
      <c r="C155" s="2"/>
      <c r="D155" s="2"/>
      <c r="E155" s="2" t="s">
        <v>120</v>
      </c>
      <c r="F155" s="2"/>
      <c r="G155" s="2"/>
      <c r="H155" s="2"/>
      <c r="I155" s="2"/>
      <c r="J155" s="4"/>
      <c r="K155" s="4"/>
      <c r="L155" s="4"/>
      <c r="M155" s="5"/>
    </row>
    <row r="156" spans="1:13" x14ac:dyDescent="0.25">
      <c r="A156" s="2"/>
      <c r="B156" s="2"/>
      <c r="C156" s="2"/>
      <c r="D156" s="2"/>
      <c r="E156" s="2"/>
      <c r="F156" s="2" t="s">
        <v>121</v>
      </c>
      <c r="G156" s="2"/>
      <c r="H156" s="2"/>
      <c r="I156" s="2"/>
      <c r="J156" s="4"/>
      <c r="K156" s="4"/>
      <c r="L156" s="4"/>
      <c r="M156" s="5"/>
    </row>
    <row r="157" spans="1:13" x14ac:dyDescent="0.25">
      <c r="A157" s="2"/>
      <c r="B157" s="2"/>
      <c r="C157" s="2"/>
      <c r="D157" s="2"/>
      <c r="E157" s="2"/>
      <c r="F157" s="2"/>
      <c r="G157" s="2" t="s">
        <v>49</v>
      </c>
      <c r="H157" s="2"/>
      <c r="I157" s="2"/>
      <c r="J157" s="4">
        <v>10630.49</v>
      </c>
      <c r="K157" s="4">
        <v>0</v>
      </c>
      <c r="L157" s="4">
        <f>ROUND((J157-K157),5)</f>
        <v>10630.49</v>
      </c>
      <c r="M157" s="5">
        <f>ROUND(IF(K157=0, IF(J157=0, 0, 1), J157/K157),5)</f>
        <v>1</v>
      </c>
    </row>
    <row r="158" spans="1:13" x14ac:dyDescent="0.25">
      <c r="A158" s="2"/>
      <c r="B158" s="2"/>
      <c r="C158" s="2"/>
      <c r="D158" s="2"/>
      <c r="E158" s="2"/>
      <c r="F158" s="2"/>
      <c r="G158" s="2" t="s">
        <v>52</v>
      </c>
      <c r="H158" s="2"/>
      <c r="I158" s="2"/>
      <c r="J158" s="4">
        <v>130.46</v>
      </c>
      <c r="K158" s="4">
        <v>0</v>
      </c>
      <c r="L158" s="4">
        <f>ROUND((J158-K158),5)</f>
        <v>130.46</v>
      </c>
      <c r="M158" s="5">
        <f>ROUND(IF(K158=0, IF(J158=0, 0, 1), J158/K158),5)</f>
        <v>1</v>
      </c>
    </row>
    <row r="159" spans="1:13" x14ac:dyDescent="0.25">
      <c r="A159" s="2"/>
      <c r="B159" s="2"/>
      <c r="C159" s="2"/>
      <c r="D159" s="2"/>
      <c r="E159" s="2"/>
      <c r="F159" s="2"/>
      <c r="G159" s="2" t="s">
        <v>58</v>
      </c>
      <c r="H159" s="2"/>
      <c r="I159" s="2"/>
      <c r="J159" s="4">
        <v>3392</v>
      </c>
      <c r="K159" s="4">
        <v>0</v>
      </c>
      <c r="L159" s="4">
        <f>ROUND((J159-K159),5)</f>
        <v>3392</v>
      </c>
      <c r="M159" s="5">
        <f>ROUND(IF(K159=0, IF(J159=0, 0, 1), J159/K159),5)</f>
        <v>1</v>
      </c>
    </row>
    <row r="160" spans="1:13" x14ac:dyDescent="0.25">
      <c r="A160" s="2"/>
      <c r="B160" s="2"/>
      <c r="C160" s="2"/>
      <c r="D160" s="2"/>
      <c r="E160" s="2"/>
      <c r="F160" s="2"/>
      <c r="G160" s="2" t="s">
        <v>101</v>
      </c>
      <c r="H160" s="2"/>
      <c r="I160" s="2"/>
      <c r="J160" s="4">
        <v>4336.57</v>
      </c>
      <c r="K160" s="4">
        <v>0</v>
      </c>
      <c r="L160" s="4">
        <f>ROUND((J160-K160),5)</f>
        <v>4336.57</v>
      </c>
      <c r="M160" s="5">
        <f>ROUND(IF(K160=0, IF(J160=0, 0, 1), J160/K160),5)</f>
        <v>1</v>
      </c>
    </row>
    <row r="161" spans="1:13" x14ac:dyDescent="0.25">
      <c r="A161" s="2"/>
      <c r="B161" s="2"/>
      <c r="C161" s="2"/>
      <c r="D161" s="2"/>
      <c r="E161" s="2"/>
      <c r="F161" s="2"/>
      <c r="G161" s="2" t="s">
        <v>95</v>
      </c>
      <c r="H161" s="2"/>
      <c r="I161" s="2"/>
      <c r="J161" s="4"/>
      <c r="K161" s="4"/>
      <c r="L161" s="4"/>
      <c r="M161" s="5"/>
    </row>
    <row r="162" spans="1:13" x14ac:dyDescent="0.25">
      <c r="A162" s="2"/>
      <c r="B162" s="2"/>
      <c r="C162" s="2"/>
      <c r="D162" s="2"/>
      <c r="E162" s="2"/>
      <c r="F162" s="2"/>
      <c r="G162" s="2"/>
      <c r="H162" s="2" t="s">
        <v>102</v>
      </c>
      <c r="I162" s="2"/>
      <c r="J162" s="4">
        <v>363.78</v>
      </c>
      <c r="K162" s="4">
        <v>0</v>
      </c>
      <c r="L162" s="4">
        <f>ROUND((J162-K162),5)</f>
        <v>363.78</v>
      </c>
      <c r="M162" s="5">
        <f>ROUND(IF(K162=0, IF(J162=0, 0, 1), J162/K162),5)</f>
        <v>1</v>
      </c>
    </row>
    <row r="163" spans="1:13" x14ac:dyDescent="0.25">
      <c r="A163" s="2"/>
      <c r="B163" s="2"/>
      <c r="C163" s="2"/>
      <c r="D163" s="2"/>
      <c r="E163" s="2"/>
      <c r="F163" s="2"/>
      <c r="G163" s="2"/>
      <c r="H163" s="2" t="s">
        <v>103</v>
      </c>
      <c r="I163" s="2"/>
      <c r="J163" s="4">
        <v>55.81</v>
      </c>
      <c r="K163" s="4">
        <v>0</v>
      </c>
      <c r="L163" s="4">
        <f>ROUND((J163-K163),5)</f>
        <v>55.81</v>
      </c>
      <c r="M163" s="5">
        <f>ROUND(IF(K163=0, IF(J163=0, 0, 1), J163/K163),5)</f>
        <v>1</v>
      </c>
    </row>
    <row r="164" spans="1:13" ht="15.75" thickBot="1" x14ac:dyDescent="0.3">
      <c r="A164" s="2"/>
      <c r="B164" s="2"/>
      <c r="C164" s="2"/>
      <c r="D164" s="2"/>
      <c r="E164" s="2"/>
      <c r="F164" s="2"/>
      <c r="G164" s="2"/>
      <c r="H164" s="2" t="s">
        <v>104</v>
      </c>
      <c r="I164" s="2"/>
      <c r="J164" s="6">
        <v>238.93</v>
      </c>
      <c r="K164" s="6">
        <v>0</v>
      </c>
      <c r="L164" s="6">
        <f>ROUND((J164-K164),5)</f>
        <v>238.93</v>
      </c>
      <c r="M164" s="7">
        <f>ROUND(IF(K164=0, IF(J164=0, 0, 1), J164/K164),5)</f>
        <v>1</v>
      </c>
    </row>
    <row r="165" spans="1:13" x14ac:dyDescent="0.25">
      <c r="A165" s="2"/>
      <c r="B165" s="2"/>
      <c r="C165" s="2"/>
      <c r="D165" s="2"/>
      <c r="E165" s="2"/>
      <c r="F165" s="2"/>
      <c r="G165" s="2" t="s">
        <v>97</v>
      </c>
      <c r="H165" s="2"/>
      <c r="I165" s="2"/>
      <c r="J165" s="4">
        <f>ROUND(SUM(J161:J164),5)</f>
        <v>658.52</v>
      </c>
      <c r="K165" s="4">
        <f>ROUND(SUM(K161:K164),5)</f>
        <v>0</v>
      </c>
      <c r="L165" s="4">
        <f>ROUND((J165-K165),5)</f>
        <v>658.52</v>
      </c>
      <c r="M165" s="5">
        <f>ROUND(IF(K165=0, IF(J165=0, 0, 1), J165/K165),5)</f>
        <v>1</v>
      </c>
    </row>
    <row r="166" spans="1:13" x14ac:dyDescent="0.25">
      <c r="A166" s="2"/>
      <c r="B166" s="2"/>
      <c r="C166" s="2"/>
      <c r="D166" s="2"/>
      <c r="E166" s="2"/>
      <c r="F166" s="2"/>
      <c r="G166" s="2" t="s">
        <v>59</v>
      </c>
      <c r="H166" s="2"/>
      <c r="I166" s="2"/>
      <c r="J166" s="4">
        <v>16.02</v>
      </c>
      <c r="K166" s="4">
        <v>0</v>
      </c>
      <c r="L166" s="4">
        <f>ROUND((J166-K166),5)</f>
        <v>16.02</v>
      </c>
      <c r="M166" s="5">
        <f>ROUND(IF(K166=0, IF(J166=0, 0, 1), J166/K166),5)</f>
        <v>1</v>
      </c>
    </row>
    <row r="167" spans="1:13" x14ac:dyDescent="0.25">
      <c r="A167" s="2"/>
      <c r="B167" s="2"/>
      <c r="C167" s="2"/>
      <c r="D167" s="2"/>
      <c r="E167" s="2"/>
      <c r="F167" s="2"/>
      <c r="G167" s="2" t="s">
        <v>60</v>
      </c>
      <c r="H167" s="2"/>
      <c r="I167" s="2"/>
      <c r="J167" s="4"/>
      <c r="K167" s="4"/>
      <c r="L167" s="4"/>
      <c r="M167" s="5"/>
    </row>
    <row r="168" spans="1:13" x14ac:dyDescent="0.25">
      <c r="A168" s="2"/>
      <c r="B168" s="2"/>
      <c r="C168" s="2"/>
      <c r="D168" s="2"/>
      <c r="E168" s="2"/>
      <c r="F168" s="2"/>
      <c r="G168" s="2"/>
      <c r="H168" s="2" t="s">
        <v>61</v>
      </c>
      <c r="I168" s="2"/>
      <c r="J168" s="4">
        <v>3664.63</v>
      </c>
      <c r="K168" s="4">
        <v>0</v>
      </c>
      <c r="L168" s="4">
        <f>ROUND((J168-K168),5)</f>
        <v>3664.63</v>
      </c>
      <c r="M168" s="5">
        <f>ROUND(IF(K168=0, IF(J168=0, 0, 1), J168/K168),5)</f>
        <v>1</v>
      </c>
    </row>
    <row r="169" spans="1:13" ht="15.75" thickBot="1" x14ac:dyDescent="0.3">
      <c r="A169" s="2"/>
      <c r="B169" s="2"/>
      <c r="C169" s="2"/>
      <c r="D169" s="2"/>
      <c r="E169" s="2"/>
      <c r="F169" s="2"/>
      <c r="G169" s="2"/>
      <c r="H169" s="2" t="s">
        <v>62</v>
      </c>
      <c r="I169" s="2"/>
      <c r="J169" s="6">
        <v>371.99</v>
      </c>
      <c r="K169" s="6">
        <v>0</v>
      </c>
      <c r="L169" s="6">
        <f>ROUND((J169-K169),5)</f>
        <v>371.99</v>
      </c>
      <c r="M169" s="7">
        <f>ROUND(IF(K169=0, IF(J169=0, 0, 1), J169/K169),5)</f>
        <v>1</v>
      </c>
    </row>
    <row r="170" spans="1:13" x14ac:dyDescent="0.25">
      <c r="A170" s="2"/>
      <c r="B170" s="2"/>
      <c r="C170" s="2"/>
      <c r="D170" s="2"/>
      <c r="E170" s="2"/>
      <c r="F170" s="2"/>
      <c r="G170" s="2" t="s">
        <v>63</v>
      </c>
      <c r="H170" s="2"/>
      <c r="I170" s="2"/>
      <c r="J170" s="4">
        <f>ROUND(SUM(J167:J169),5)</f>
        <v>4036.62</v>
      </c>
      <c r="K170" s="4">
        <f>ROUND(SUM(K167:K169),5)</f>
        <v>0</v>
      </c>
      <c r="L170" s="4">
        <f>ROUND((J170-K170),5)</f>
        <v>4036.62</v>
      </c>
      <c r="M170" s="5">
        <f>ROUND(IF(K170=0, IF(J170=0, 0, 1), J170/K170),5)</f>
        <v>1</v>
      </c>
    </row>
    <row r="171" spans="1:13" x14ac:dyDescent="0.25">
      <c r="A171" s="2"/>
      <c r="B171" s="2"/>
      <c r="C171" s="2"/>
      <c r="D171" s="2"/>
      <c r="E171" s="2"/>
      <c r="F171" s="2"/>
      <c r="G171" s="2" t="s">
        <v>64</v>
      </c>
      <c r="H171" s="2"/>
      <c r="I171" s="2"/>
      <c r="J171" s="4">
        <v>337.22</v>
      </c>
      <c r="K171" s="4">
        <v>0</v>
      </c>
      <c r="L171" s="4">
        <f>ROUND((J171-K171),5)</f>
        <v>337.22</v>
      </c>
      <c r="M171" s="5">
        <f>ROUND(IF(K171=0, IF(J171=0, 0, 1), J171/K171),5)</f>
        <v>1</v>
      </c>
    </row>
    <row r="172" spans="1:13" ht="15.75" thickBot="1" x14ac:dyDescent="0.3">
      <c r="A172" s="2"/>
      <c r="B172" s="2"/>
      <c r="C172" s="2"/>
      <c r="D172" s="2"/>
      <c r="E172" s="2"/>
      <c r="F172" s="2"/>
      <c r="G172" s="2" t="s">
        <v>122</v>
      </c>
      <c r="H172" s="2"/>
      <c r="I172" s="2"/>
      <c r="J172" s="6">
        <v>0</v>
      </c>
      <c r="K172" s="6">
        <v>39000</v>
      </c>
      <c r="L172" s="6">
        <f>ROUND((J172-K172),5)</f>
        <v>-39000</v>
      </c>
      <c r="M172" s="7">
        <f>ROUND(IF(K172=0, IF(J172=0, 0, 1), J172/K172),5)</f>
        <v>0</v>
      </c>
    </row>
    <row r="173" spans="1:13" x14ac:dyDescent="0.25">
      <c r="A173" s="2"/>
      <c r="B173" s="2"/>
      <c r="C173" s="2"/>
      <c r="D173" s="2"/>
      <c r="E173" s="2"/>
      <c r="F173" s="2" t="s">
        <v>123</v>
      </c>
      <c r="G173" s="2"/>
      <c r="H173" s="2"/>
      <c r="I173" s="2"/>
      <c r="J173" s="4">
        <f>ROUND(SUM(J156:J160)+SUM(J165:J166)+SUM(J170:J172),5)</f>
        <v>23537.9</v>
      </c>
      <c r="K173" s="4">
        <f>ROUND(SUM(K156:K160)+SUM(K165:K166)+SUM(K170:K172),5)</f>
        <v>39000</v>
      </c>
      <c r="L173" s="4">
        <f>ROUND((J173-K173),5)</f>
        <v>-15462.1</v>
      </c>
      <c r="M173" s="5">
        <f>ROUND(IF(K173=0, IF(J173=0, 0, 1), J173/K173),5)</f>
        <v>0.60353999999999997</v>
      </c>
    </row>
    <row r="174" spans="1:13" x14ac:dyDescent="0.25">
      <c r="A174" s="2"/>
      <c r="B174" s="2"/>
      <c r="C174" s="2"/>
      <c r="D174" s="2"/>
      <c r="E174" s="2"/>
      <c r="F174" s="2" t="s">
        <v>124</v>
      </c>
      <c r="G174" s="2"/>
      <c r="H174" s="2"/>
      <c r="I174" s="2"/>
      <c r="J174" s="4"/>
      <c r="K174" s="4"/>
      <c r="L174" s="4"/>
      <c r="M174" s="5"/>
    </row>
    <row r="175" spans="1:13" x14ac:dyDescent="0.25">
      <c r="A175" s="2"/>
      <c r="B175" s="2"/>
      <c r="C175" s="2"/>
      <c r="D175" s="2"/>
      <c r="E175" s="2"/>
      <c r="F175" s="2"/>
      <c r="G175" s="2" t="s">
        <v>71</v>
      </c>
      <c r="H175" s="2"/>
      <c r="I175" s="2"/>
      <c r="J175" s="4">
        <v>11975.82</v>
      </c>
      <c r="K175" s="4">
        <v>0</v>
      </c>
      <c r="L175" s="4">
        <f>ROUND((J175-K175),5)</f>
        <v>11975.82</v>
      </c>
      <c r="M175" s="5">
        <f>ROUND(IF(K175=0, IF(J175=0, 0, 1), J175/K175),5)</f>
        <v>1</v>
      </c>
    </row>
    <row r="176" spans="1:13" x14ac:dyDescent="0.25">
      <c r="A176" s="2"/>
      <c r="B176" s="2"/>
      <c r="C176" s="2"/>
      <c r="D176" s="2"/>
      <c r="E176" s="2"/>
      <c r="F176" s="2"/>
      <c r="G176" s="2" t="s">
        <v>49</v>
      </c>
      <c r="H176" s="2"/>
      <c r="I176" s="2"/>
      <c r="J176" s="4">
        <v>16383.42</v>
      </c>
      <c r="K176" s="4">
        <v>0</v>
      </c>
      <c r="L176" s="4">
        <f>ROUND((J176-K176),5)</f>
        <v>16383.42</v>
      </c>
      <c r="M176" s="5">
        <f>ROUND(IF(K176=0, IF(J176=0, 0, 1), J176/K176),5)</f>
        <v>1</v>
      </c>
    </row>
    <row r="177" spans="1:13" x14ac:dyDescent="0.25">
      <c r="A177" s="2"/>
      <c r="B177" s="2"/>
      <c r="C177" s="2"/>
      <c r="D177" s="2"/>
      <c r="E177" s="2"/>
      <c r="F177" s="2"/>
      <c r="G177" s="2" t="s">
        <v>88</v>
      </c>
      <c r="H177" s="2"/>
      <c r="I177" s="2"/>
      <c r="J177" s="4">
        <v>272.52999999999997</v>
      </c>
      <c r="K177" s="4">
        <v>0</v>
      </c>
      <c r="L177" s="4">
        <f>ROUND((J177-K177),5)</f>
        <v>272.52999999999997</v>
      </c>
      <c r="M177" s="5">
        <f>ROUND(IF(K177=0, IF(J177=0, 0, 1), J177/K177),5)</f>
        <v>1</v>
      </c>
    </row>
    <row r="178" spans="1:13" x14ac:dyDescent="0.25">
      <c r="A178" s="2"/>
      <c r="B178" s="2"/>
      <c r="C178" s="2"/>
      <c r="D178" s="2"/>
      <c r="E178" s="2"/>
      <c r="F178" s="2"/>
      <c r="G178" s="2" t="s">
        <v>56</v>
      </c>
      <c r="H178" s="2"/>
      <c r="I178" s="2"/>
      <c r="J178" s="4">
        <v>19713.77</v>
      </c>
      <c r="K178" s="4">
        <v>0</v>
      </c>
      <c r="L178" s="4">
        <f>ROUND((J178-K178),5)</f>
        <v>19713.77</v>
      </c>
      <c r="M178" s="5">
        <f>ROUND(IF(K178=0, IF(J178=0, 0, 1), J178/K178),5)</f>
        <v>1</v>
      </c>
    </row>
    <row r="179" spans="1:13" x14ac:dyDescent="0.25">
      <c r="A179" s="2"/>
      <c r="B179" s="2"/>
      <c r="C179" s="2"/>
      <c r="D179" s="2"/>
      <c r="E179" s="2"/>
      <c r="F179" s="2"/>
      <c r="G179" s="2" t="s">
        <v>52</v>
      </c>
      <c r="H179" s="2"/>
      <c r="I179" s="2"/>
      <c r="J179" s="4">
        <v>210</v>
      </c>
      <c r="K179" s="4">
        <v>0</v>
      </c>
      <c r="L179" s="4">
        <f>ROUND((J179-K179),5)</f>
        <v>210</v>
      </c>
      <c r="M179" s="5">
        <f>ROUND(IF(K179=0, IF(J179=0, 0, 1), J179/K179),5)</f>
        <v>1</v>
      </c>
    </row>
    <row r="180" spans="1:13" x14ac:dyDescent="0.25">
      <c r="A180" s="2"/>
      <c r="B180" s="2"/>
      <c r="C180" s="2"/>
      <c r="D180" s="2"/>
      <c r="E180" s="2"/>
      <c r="F180" s="2"/>
      <c r="G180" s="2" t="s">
        <v>57</v>
      </c>
      <c r="H180" s="2"/>
      <c r="I180" s="2"/>
      <c r="J180" s="4">
        <v>775</v>
      </c>
      <c r="K180" s="4">
        <v>0</v>
      </c>
      <c r="L180" s="4">
        <f>ROUND((J180-K180),5)</f>
        <v>775</v>
      </c>
      <c r="M180" s="5">
        <f>ROUND(IF(K180=0, IF(J180=0, 0, 1), J180/K180),5)</f>
        <v>1</v>
      </c>
    </row>
    <row r="181" spans="1:13" x14ac:dyDescent="0.25">
      <c r="A181" s="2"/>
      <c r="B181" s="2"/>
      <c r="C181" s="2"/>
      <c r="D181" s="2"/>
      <c r="E181" s="2"/>
      <c r="F181" s="2"/>
      <c r="G181" s="2" t="s">
        <v>58</v>
      </c>
      <c r="H181" s="2"/>
      <c r="I181" s="2"/>
      <c r="J181" s="4">
        <v>1352.03</v>
      </c>
      <c r="K181" s="4">
        <v>0</v>
      </c>
      <c r="L181" s="4">
        <f>ROUND((J181-K181),5)</f>
        <v>1352.03</v>
      </c>
      <c r="M181" s="5">
        <f>ROUND(IF(K181=0, IF(J181=0, 0, 1), J181/K181),5)</f>
        <v>1</v>
      </c>
    </row>
    <row r="182" spans="1:13" x14ac:dyDescent="0.25">
      <c r="A182" s="2"/>
      <c r="B182" s="2"/>
      <c r="C182" s="2"/>
      <c r="D182" s="2"/>
      <c r="E182" s="2"/>
      <c r="F182" s="2"/>
      <c r="G182" s="2" t="s">
        <v>101</v>
      </c>
      <c r="H182" s="2"/>
      <c r="I182" s="2"/>
      <c r="J182" s="4">
        <v>4336.67</v>
      </c>
      <c r="K182" s="4">
        <v>0</v>
      </c>
      <c r="L182" s="4">
        <f>ROUND((J182-K182),5)</f>
        <v>4336.67</v>
      </c>
      <c r="M182" s="5">
        <f>ROUND(IF(K182=0, IF(J182=0, 0, 1), J182/K182),5)</f>
        <v>1</v>
      </c>
    </row>
    <row r="183" spans="1:13" x14ac:dyDescent="0.25">
      <c r="A183" s="2"/>
      <c r="B183" s="2"/>
      <c r="C183" s="2"/>
      <c r="D183" s="2"/>
      <c r="E183" s="2"/>
      <c r="F183" s="2"/>
      <c r="G183" s="2" t="s">
        <v>95</v>
      </c>
      <c r="H183" s="2"/>
      <c r="I183" s="2"/>
      <c r="J183" s="4"/>
      <c r="K183" s="4"/>
      <c r="L183" s="4"/>
      <c r="M183" s="5"/>
    </row>
    <row r="184" spans="1:13" x14ac:dyDescent="0.25">
      <c r="A184" s="2"/>
      <c r="B184" s="2"/>
      <c r="C184" s="2"/>
      <c r="D184" s="2"/>
      <c r="E184" s="2"/>
      <c r="F184" s="2"/>
      <c r="G184" s="2"/>
      <c r="H184" s="2" t="s">
        <v>102</v>
      </c>
      <c r="I184" s="2"/>
      <c r="J184" s="4">
        <v>363.78</v>
      </c>
      <c r="K184" s="4">
        <v>0</v>
      </c>
      <c r="L184" s="4">
        <f>ROUND((J184-K184),5)</f>
        <v>363.78</v>
      </c>
      <c r="M184" s="5">
        <f>ROUND(IF(K184=0, IF(J184=0, 0, 1), J184/K184),5)</f>
        <v>1</v>
      </c>
    </row>
    <row r="185" spans="1:13" x14ac:dyDescent="0.25">
      <c r="A185" s="2"/>
      <c r="B185" s="2"/>
      <c r="C185" s="2"/>
      <c r="D185" s="2"/>
      <c r="E185" s="2"/>
      <c r="F185" s="2"/>
      <c r="G185" s="2"/>
      <c r="H185" s="2" t="s">
        <v>103</v>
      </c>
      <c r="I185" s="2"/>
      <c r="J185" s="4">
        <v>55.81</v>
      </c>
      <c r="K185" s="4">
        <v>0</v>
      </c>
      <c r="L185" s="4">
        <f>ROUND((J185-K185),5)</f>
        <v>55.81</v>
      </c>
      <c r="M185" s="5">
        <f>ROUND(IF(K185=0, IF(J185=0, 0, 1), J185/K185),5)</f>
        <v>1</v>
      </c>
    </row>
    <row r="186" spans="1:13" ht="15.75" thickBot="1" x14ac:dyDescent="0.3">
      <c r="A186" s="2"/>
      <c r="B186" s="2"/>
      <c r="C186" s="2"/>
      <c r="D186" s="2"/>
      <c r="E186" s="2"/>
      <c r="F186" s="2"/>
      <c r="G186" s="2"/>
      <c r="H186" s="2" t="s">
        <v>104</v>
      </c>
      <c r="I186" s="2"/>
      <c r="J186" s="6">
        <v>238.94</v>
      </c>
      <c r="K186" s="6">
        <v>0</v>
      </c>
      <c r="L186" s="6">
        <f>ROUND((J186-K186),5)</f>
        <v>238.94</v>
      </c>
      <c r="M186" s="7">
        <f>ROUND(IF(K186=0, IF(J186=0, 0, 1), J186/K186),5)</f>
        <v>1</v>
      </c>
    </row>
    <row r="187" spans="1:13" x14ac:dyDescent="0.25">
      <c r="A187" s="2"/>
      <c r="B187" s="2"/>
      <c r="C187" s="2"/>
      <c r="D187" s="2"/>
      <c r="E187" s="2"/>
      <c r="F187" s="2"/>
      <c r="G187" s="2" t="s">
        <v>97</v>
      </c>
      <c r="H187" s="2"/>
      <c r="I187" s="2"/>
      <c r="J187" s="4">
        <f>ROUND(SUM(J183:J186),5)</f>
        <v>658.53</v>
      </c>
      <c r="K187" s="4">
        <f>ROUND(SUM(K183:K186),5)</f>
        <v>0</v>
      </c>
      <c r="L187" s="4">
        <f>ROUND((J187-K187),5)</f>
        <v>658.53</v>
      </c>
      <c r="M187" s="5">
        <f>ROUND(IF(K187=0, IF(J187=0, 0, 1), J187/K187),5)</f>
        <v>1</v>
      </c>
    </row>
    <row r="188" spans="1:13" x14ac:dyDescent="0.25">
      <c r="A188" s="2"/>
      <c r="B188" s="2"/>
      <c r="C188" s="2"/>
      <c r="D188" s="2"/>
      <c r="E188" s="2"/>
      <c r="F188" s="2"/>
      <c r="G188" s="2" t="s">
        <v>105</v>
      </c>
      <c r="H188" s="2"/>
      <c r="I188" s="2"/>
      <c r="J188" s="4">
        <v>1223.8800000000001</v>
      </c>
      <c r="K188" s="4">
        <v>0</v>
      </c>
      <c r="L188" s="4">
        <f>ROUND((J188-K188),5)</f>
        <v>1223.8800000000001</v>
      </c>
      <c r="M188" s="5">
        <f>ROUND(IF(K188=0, IF(J188=0, 0, 1), J188/K188),5)</f>
        <v>1</v>
      </c>
    </row>
    <row r="189" spans="1:13" x14ac:dyDescent="0.25">
      <c r="A189" s="2"/>
      <c r="B189" s="2"/>
      <c r="C189" s="2"/>
      <c r="D189" s="2"/>
      <c r="E189" s="2"/>
      <c r="F189" s="2"/>
      <c r="G189" s="2" t="s">
        <v>59</v>
      </c>
      <c r="H189" s="2"/>
      <c r="I189" s="2"/>
      <c r="J189" s="4">
        <v>763.21</v>
      </c>
      <c r="K189" s="4">
        <v>0</v>
      </c>
      <c r="L189" s="4">
        <f>ROUND((J189-K189),5)</f>
        <v>763.21</v>
      </c>
      <c r="M189" s="5">
        <f>ROUND(IF(K189=0, IF(J189=0, 0, 1), J189/K189),5)</f>
        <v>1</v>
      </c>
    </row>
    <row r="190" spans="1:13" x14ac:dyDescent="0.25">
      <c r="A190" s="2"/>
      <c r="B190" s="2"/>
      <c r="C190" s="2"/>
      <c r="D190" s="2"/>
      <c r="E190" s="2"/>
      <c r="F190" s="2"/>
      <c r="G190" s="2" t="s">
        <v>60</v>
      </c>
      <c r="H190" s="2"/>
      <c r="I190" s="2"/>
      <c r="J190" s="4"/>
      <c r="K190" s="4"/>
      <c r="L190" s="4"/>
      <c r="M190" s="5"/>
    </row>
    <row r="191" spans="1:13" ht="15.75" thickBot="1" x14ac:dyDescent="0.3">
      <c r="A191" s="2"/>
      <c r="B191" s="2"/>
      <c r="C191" s="2"/>
      <c r="D191" s="2"/>
      <c r="E191" s="2"/>
      <c r="F191" s="2"/>
      <c r="G191" s="2"/>
      <c r="H191" s="2" t="s">
        <v>61</v>
      </c>
      <c r="I191" s="2"/>
      <c r="J191" s="6">
        <v>9087.7000000000007</v>
      </c>
      <c r="K191" s="6">
        <v>0</v>
      </c>
      <c r="L191" s="6">
        <f>ROUND((J191-K191),5)</f>
        <v>9087.7000000000007</v>
      </c>
      <c r="M191" s="7">
        <f>ROUND(IF(K191=0, IF(J191=0, 0, 1), J191/K191),5)</f>
        <v>1</v>
      </c>
    </row>
    <row r="192" spans="1:13" x14ac:dyDescent="0.25">
      <c r="A192" s="2"/>
      <c r="B192" s="2"/>
      <c r="C192" s="2"/>
      <c r="D192" s="2"/>
      <c r="E192" s="2"/>
      <c r="F192" s="2"/>
      <c r="G192" s="2" t="s">
        <v>63</v>
      </c>
      <c r="H192" s="2"/>
      <c r="I192" s="2"/>
      <c r="J192" s="4">
        <f>ROUND(SUM(J190:J191),5)</f>
        <v>9087.7000000000007</v>
      </c>
      <c r="K192" s="4">
        <f>ROUND(SUM(K190:K191),5)</f>
        <v>0</v>
      </c>
      <c r="L192" s="4">
        <f>ROUND((J192-K192),5)</f>
        <v>9087.7000000000007</v>
      </c>
      <c r="M192" s="5">
        <f>ROUND(IF(K192=0, IF(J192=0, 0, 1), J192/K192),5)</f>
        <v>1</v>
      </c>
    </row>
    <row r="193" spans="1:13" x14ac:dyDescent="0.25">
      <c r="A193" s="2"/>
      <c r="B193" s="2"/>
      <c r="C193" s="2"/>
      <c r="D193" s="2"/>
      <c r="E193" s="2"/>
      <c r="F193" s="2"/>
      <c r="G193" s="2" t="s">
        <v>64</v>
      </c>
      <c r="H193" s="2"/>
      <c r="I193" s="2"/>
      <c r="J193" s="4">
        <v>651.46</v>
      </c>
      <c r="K193" s="4">
        <v>0</v>
      </c>
      <c r="L193" s="4">
        <f>ROUND((J193-K193),5)</f>
        <v>651.46</v>
      </c>
      <c r="M193" s="5">
        <f>ROUND(IF(K193=0, IF(J193=0, 0, 1), J193/K193),5)</f>
        <v>1</v>
      </c>
    </row>
    <row r="194" spans="1:13" ht="15.75" thickBot="1" x14ac:dyDescent="0.3">
      <c r="A194" s="2"/>
      <c r="B194" s="2"/>
      <c r="C194" s="2"/>
      <c r="D194" s="2"/>
      <c r="E194" s="2"/>
      <c r="F194" s="2"/>
      <c r="G194" s="2" t="s">
        <v>125</v>
      </c>
      <c r="H194" s="2"/>
      <c r="I194" s="2"/>
      <c r="J194" s="6">
        <v>0</v>
      </c>
      <c r="K194" s="6">
        <v>70000</v>
      </c>
      <c r="L194" s="6">
        <f>ROUND((J194-K194),5)</f>
        <v>-70000</v>
      </c>
      <c r="M194" s="7">
        <f>ROUND(IF(K194=0, IF(J194=0, 0, 1), J194/K194),5)</f>
        <v>0</v>
      </c>
    </row>
    <row r="195" spans="1:13" x14ac:dyDescent="0.25">
      <c r="A195" s="2"/>
      <c r="B195" s="2"/>
      <c r="C195" s="2"/>
      <c r="D195" s="2"/>
      <c r="E195" s="2"/>
      <c r="F195" s="2" t="s">
        <v>126</v>
      </c>
      <c r="G195" s="2"/>
      <c r="H195" s="2"/>
      <c r="I195" s="2"/>
      <c r="J195" s="4">
        <f>ROUND(SUM(J174:J182)+SUM(J187:J189)+SUM(J192:J194),5)</f>
        <v>67404.02</v>
      </c>
      <c r="K195" s="4">
        <f>ROUND(SUM(K174:K182)+SUM(K187:K189)+SUM(K192:K194),5)</f>
        <v>70000</v>
      </c>
      <c r="L195" s="4">
        <f>ROUND((J195-K195),5)</f>
        <v>-2595.98</v>
      </c>
      <c r="M195" s="5">
        <f>ROUND(IF(K195=0, IF(J195=0, 0, 1), J195/K195),5)</f>
        <v>0.96291000000000004</v>
      </c>
    </row>
    <row r="196" spans="1:13" x14ac:dyDescent="0.25">
      <c r="A196" s="2"/>
      <c r="B196" s="2"/>
      <c r="C196" s="2"/>
      <c r="D196" s="2"/>
      <c r="E196" s="2"/>
      <c r="F196" s="2" t="s">
        <v>127</v>
      </c>
      <c r="G196" s="2"/>
      <c r="H196" s="2"/>
      <c r="I196" s="2"/>
      <c r="J196" s="4"/>
      <c r="K196" s="4"/>
      <c r="L196" s="4"/>
      <c r="M196" s="5"/>
    </row>
    <row r="197" spans="1:13" x14ac:dyDescent="0.25">
      <c r="A197" s="2"/>
      <c r="B197" s="2"/>
      <c r="C197" s="2"/>
      <c r="D197" s="2"/>
      <c r="E197" s="2"/>
      <c r="F197" s="2"/>
      <c r="G197" s="2" t="s">
        <v>49</v>
      </c>
      <c r="H197" s="2"/>
      <c r="I197" s="2"/>
      <c r="J197" s="4">
        <v>29064.84</v>
      </c>
      <c r="K197" s="4">
        <v>0</v>
      </c>
      <c r="L197" s="4">
        <f>ROUND((J197-K197),5)</f>
        <v>29064.84</v>
      </c>
      <c r="M197" s="5">
        <f>ROUND(IF(K197=0, IF(J197=0, 0, 1), J197/K197),5)</f>
        <v>1</v>
      </c>
    </row>
    <row r="198" spans="1:13" x14ac:dyDescent="0.25">
      <c r="A198" s="2"/>
      <c r="B198" s="2"/>
      <c r="C198" s="2"/>
      <c r="D198" s="2"/>
      <c r="E198" s="2"/>
      <c r="F198" s="2"/>
      <c r="G198" s="2" t="s">
        <v>101</v>
      </c>
      <c r="H198" s="2"/>
      <c r="I198" s="2"/>
      <c r="J198" s="4">
        <v>1586.76</v>
      </c>
      <c r="K198" s="4">
        <v>0</v>
      </c>
      <c r="L198" s="4">
        <f>ROUND((J198-K198),5)</f>
        <v>1586.76</v>
      </c>
      <c r="M198" s="5">
        <f>ROUND(IF(K198=0, IF(J198=0, 0, 1), J198/K198),5)</f>
        <v>1</v>
      </c>
    </row>
    <row r="199" spans="1:13" x14ac:dyDescent="0.25">
      <c r="A199" s="2"/>
      <c r="B199" s="2"/>
      <c r="C199" s="2"/>
      <c r="D199" s="2"/>
      <c r="E199" s="2"/>
      <c r="F199" s="2"/>
      <c r="G199" s="2" t="s">
        <v>95</v>
      </c>
      <c r="H199" s="2"/>
      <c r="I199" s="2"/>
      <c r="J199" s="4"/>
      <c r="K199" s="4"/>
      <c r="L199" s="4"/>
      <c r="M199" s="5"/>
    </row>
    <row r="200" spans="1:13" x14ac:dyDescent="0.25">
      <c r="A200" s="2"/>
      <c r="B200" s="2"/>
      <c r="C200" s="2"/>
      <c r="D200" s="2"/>
      <c r="E200" s="2"/>
      <c r="F200" s="2"/>
      <c r="G200" s="2"/>
      <c r="H200" s="2" t="s">
        <v>102</v>
      </c>
      <c r="I200" s="2"/>
      <c r="J200" s="4">
        <v>127.78</v>
      </c>
      <c r="K200" s="4">
        <v>0</v>
      </c>
      <c r="L200" s="4">
        <f>ROUND((J200-K200),5)</f>
        <v>127.78</v>
      </c>
      <c r="M200" s="5">
        <f>ROUND(IF(K200=0, IF(J200=0, 0, 1), J200/K200),5)</f>
        <v>1</v>
      </c>
    </row>
    <row r="201" spans="1:13" x14ac:dyDescent="0.25">
      <c r="A201" s="2"/>
      <c r="B201" s="2"/>
      <c r="C201" s="2"/>
      <c r="D201" s="2"/>
      <c r="E201" s="2"/>
      <c r="F201" s="2"/>
      <c r="G201" s="2"/>
      <c r="H201" s="2" t="s">
        <v>103</v>
      </c>
      <c r="I201" s="2"/>
      <c r="J201" s="4">
        <v>19.600000000000001</v>
      </c>
      <c r="K201" s="4">
        <v>0</v>
      </c>
      <c r="L201" s="4">
        <f>ROUND((J201-K201),5)</f>
        <v>19.600000000000001</v>
      </c>
      <c r="M201" s="5">
        <f>ROUND(IF(K201=0, IF(J201=0, 0, 1), J201/K201),5)</f>
        <v>1</v>
      </c>
    </row>
    <row r="202" spans="1:13" ht="15.75" thickBot="1" x14ac:dyDescent="0.3">
      <c r="A202" s="2"/>
      <c r="B202" s="2"/>
      <c r="C202" s="2"/>
      <c r="D202" s="2"/>
      <c r="E202" s="2"/>
      <c r="F202" s="2"/>
      <c r="G202" s="2"/>
      <c r="H202" s="2" t="s">
        <v>104</v>
      </c>
      <c r="I202" s="2"/>
      <c r="J202" s="6">
        <v>83.94</v>
      </c>
      <c r="K202" s="6">
        <v>0</v>
      </c>
      <c r="L202" s="6">
        <f>ROUND((J202-K202),5)</f>
        <v>83.94</v>
      </c>
      <c r="M202" s="7">
        <f>ROUND(IF(K202=0, IF(J202=0, 0, 1), J202/K202),5)</f>
        <v>1</v>
      </c>
    </row>
    <row r="203" spans="1:13" x14ac:dyDescent="0.25">
      <c r="A203" s="2"/>
      <c r="B203" s="2"/>
      <c r="C203" s="2"/>
      <c r="D203" s="2"/>
      <c r="E203" s="2"/>
      <c r="F203" s="2"/>
      <c r="G203" s="2" t="s">
        <v>97</v>
      </c>
      <c r="H203" s="2"/>
      <c r="I203" s="2"/>
      <c r="J203" s="4">
        <f>ROUND(SUM(J199:J202),5)</f>
        <v>231.32</v>
      </c>
      <c r="K203" s="4">
        <f>ROUND(SUM(K199:K202),5)</f>
        <v>0</v>
      </c>
      <c r="L203" s="4">
        <f>ROUND((J203-K203),5)</f>
        <v>231.32</v>
      </c>
      <c r="M203" s="5">
        <f>ROUND(IF(K203=0, IF(J203=0, 0, 1), J203/K203),5)</f>
        <v>1</v>
      </c>
    </row>
    <row r="204" spans="1:13" ht="15.75" thickBot="1" x14ac:dyDescent="0.3">
      <c r="A204" s="2"/>
      <c r="B204" s="2"/>
      <c r="C204" s="2"/>
      <c r="D204" s="2"/>
      <c r="E204" s="2"/>
      <c r="F204" s="2"/>
      <c r="G204" s="2" t="s">
        <v>128</v>
      </c>
      <c r="H204" s="2"/>
      <c r="I204" s="2"/>
      <c r="J204" s="8">
        <v>0</v>
      </c>
      <c r="K204" s="8">
        <v>39200</v>
      </c>
      <c r="L204" s="8">
        <f>ROUND((J204-K204),5)</f>
        <v>-39200</v>
      </c>
      <c r="M204" s="9">
        <f>ROUND(IF(K204=0, IF(J204=0, 0, 1), J204/K204),5)</f>
        <v>0</v>
      </c>
    </row>
    <row r="205" spans="1:13" ht="15.75" thickBot="1" x14ac:dyDescent="0.3">
      <c r="A205" s="2"/>
      <c r="B205" s="2"/>
      <c r="C205" s="2"/>
      <c r="D205" s="2"/>
      <c r="E205" s="2"/>
      <c r="F205" s="2" t="s">
        <v>129</v>
      </c>
      <c r="G205" s="2"/>
      <c r="H205" s="2"/>
      <c r="I205" s="2"/>
      <c r="J205" s="12">
        <f>ROUND(SUM(J196:J198)+SUM(J203:J204),5)</f>
        <v>30882.92</v>
      </c>
      <c r="K205" s="12">
        <f>ROUND(SUM(K196:K198)+SUM(K203:K204),5)</f>
        <v>39200</v>
      </c>
      <c r="L205" s="12">
        <f>ROUND((J205-K205),5)</f>
        <v>-8317.08</v>
      </c>
      <c r="M205" s="13">
        <f>ROUND(IF(K205=0, IF(J205=0, 0, 1), J205/K205),5)</f>
        <v>0.78783000000000003</v>
      </c>
    </row>
    <row r="206" spans="1:13" ht="15.75" thickBot="1" x14ac:dyDescent="0.3">
      <c r="A206" s="2"/>
      <c r="B206" s="2"/>
      <c r="C206" s="2"/>
      <c r="D206" s="2"/>
      <c r="E206" s="2" t="s">
        <v>130</v>
      </c>
      <c r="F206" s="2"/>
      <c r="G206" s="2"/>
      <c r="H206" s="2"/>
      <c r="I206" s="2"/>
      <c r="J206" s="12">
        <f>ROUND(J155+J173+J195+J205,5)</f>
        <v>121824.84</v>
      </c>
      <c r="K206" s="12">
        <f>ROUND(K155+K173+K195+K205,5)</f>
        <v>148200</v>
      </c>
      <c r="L206" s="12">
        <f>ROUND((J206-K206),5)</f>
        <v>-26375.16</v>
      </c>
      <c r="M206" s="13">
        <f>ROUND(IF(K206=0, IF(J206=0, 0, 1), J206/K206),5)</f>
        <v>0.82203000000000004</v>
      </c>
    </row>
    <row r="207" spans="1:13" ht="15.75" thickBot="1" x14ac:dyDescent="0.3">
      <c r="A207" s="2"/>
      <c r="B207" s="2"/>
      <c r="C207" s="2"/>
      <c r="D207" s="2" t="s">
        <v>131</v>
      </c>
      <c r="E207" s="2"/>
      <c r="F207" s="2"/>
      <c r="G207" s="2"/>
      <c r="H207" s="2"/>
      <c r="I207" s="2"/>
      <c r="J207" s="10">
        <f>ROUND(SUM(J43:J44)+J154+J206,5)</f>
        <v>284559.40999999997</v>
      </c>
      <c r="K207" s="10">
        <f>ROUND(SUM(K43:K44)+K154+K206,5)</f>
        <v>313541</v>
      </c>
      <c r="L207" s="10">
        <f>ROUND((J207-K207),5)</f>
        <v>-28981.59</v>
      </c>
      <c r="M207" s="11">
        <f>ROUND(IF(K207=0, IF(J207=0, 0, 1), J207/K207),5)</f>
        <v>0.90756999999999999</v>
      </c>
    </row>
    <row r="208" spans="1:13" x14ac:dyDescent="0.25">
      <c r="A208" s="2"/>
      <c r="B208" s="2" t="s">
        <v>132</v>
      </c>
      <c r="C208" s="2"/>
      <c r="D208" s="2"/>
      <c r="E208" s="2"/>
      <c r="F208" s="2"/>
      <c r="G208" s="2"/>
      <c r="H208" s="2"/>
      <c r="I208" s="2"/>
      <c r="J208" s="4">
        <f>ROUND(J6+J42-J207,5)</f>
        <v>47416.02</v>
      </c>
      <c r="K208" s="4">
        <f>ROUND(K6+K42-K207,5)</f>
        <v>0</v>
      </c>
      <c r="L208" s="4">
        <f>ROUND((J208-K208),5)</f>
        <v>47416.02</v>
      </c>
      <c r="M208" s="5">
        <f>ROUND(IF(K208=0, IF(J208=0, 0, 1), J208/K208),5)</f>
        <v>1</v>
      </c>
    </row>
    <row r="209" spans="1:13" x14ac:dyDescent="0.25">
      <c r="A209" s="2"/>
      <c r="B209" s="2" t="s">
        <v>133</v>
      </c>
      <c r="C209" s="2"/>
      <c r="D209" s="2"/>
      <c r="E209" s="2"/>
      <c r="F209" s="2"/>
      <c r="G209" s="2"/>
      <c r="H209" s="2"/>
      <c r="I209" s="2"/>
      <c r="J209" s="4"/>
      <c r="K209" s="4"/>
      <c r="L209" s="4"/>
      <c r="M209" s="5"/>
    </row>
    <row r="210" spans="1:13" x14ac:dyDescent="0.25">
      <c r="A210" s="2"/>
      <c r="B210" s="2"/>
      <c r="C210" s="2" t="s">
        <v>134</v>
      </c>
      <c r="D210" s="2"/>
      <c r="E210" s="2"/>
      <c r="F210" s="2"/>
      <c r="G210" s="2"/>
      <c r="H210" s="2"/>
      <c r="I210" s="2"/>
      <c r="J210" s="4"/>
      <c r="K210" s="4"/>
      <c r="L210" s="4"/>
      <c r="M210" s="5"/>
    </row>
    <row r="211" spans="1:13" ht="15.75" thickBot="1" x14ac:dyDescent="0.3">
      <c r="A211" s="2"/>
      <c r="B211" s="2"/>
      <c r="C211" s="2"/>
      <c r="D211" s="2" t="s">
        <v>135</v>
      </c>
      <c r="E211" s="2"/>
      <c r="F211" s="2"/>
      <c r="G211" s="2"/>
      <c r="H211" s="2"/>
      <c r="I211" s="2"/>
      <c r="J211" s="8">
        <v>29878.79</v>
      </c>
      <c r="K211" s="8">
        <v>0</v>
      </c>
      <c r="L211" s="8">
        <f>ROUND((J211-K211),5)</f>
        <v>29878.79</v>
      </c>
      <c r="M211" s="9">
        <f>ROUND(IF(K211=0, IF(J211=0, 0, 1), J211/K211),5)</f>
        <v>1</v>
      </c>
    </row>
    <row r="212" spans="1:13" ht="15.75" thickBot="1" x14ac:dyDescent="0.3">
      <c r="A212" s="2"/>
      <c r="B212" s="2"/>
      <c r="C212" s="2" t="s">
        <v>136</v>
      </c>
      <c r="D212" s="2"/>
      <c r="E212" s="2"/>
      <c r="F212" s="2"/>
      <c r="G212" s="2"/>
      <c r="H212" s="2"/>
      <c r="I212" s="2"/>
      <c r="J212" s="12">
        <f>ROUND(SUM(J210:J211),5)</f>
        <v>29878.79</v>
      </c>
      <c r="K212" s="12">
        <f>ROUND(SUM(K210:K211),5)</f>
        <v>0</v>
      </c>
      <c r="L212" s="12">
        <f>ROUND((J212-K212),5)</f>
        <v>29878.79</v>
      </c>
      <c r="M212" s="13">
        <f>ROUND(IF(K212=0, IF(J212=0, 0, 1), J212/K212),5)</f>
        <v>1</v>
      </c>
    </row>
    <row r="213" spans="1:13" ht="15.75" thickBot="1" x14ac:dyDescent="0.3">
      <c r="A213" s="2"/>
      <c r="B213" s="2" t="s">
        <v>137</v>
      </c>
      <c r="C213" s="2"/>
      <c r="D213" s="2"/>
      <c r="E213" s="2"/>
      <c r="F213" s="2"/>
      <c r="G213" s="2"/>
      <c r="H213" s="2"/>
      <c r="I213" s="2"/>
      <c r="J213" s="12">
        <f>ROUND(J209-J212,5)</f>
        <v>-29878.79</v>
      </c>
      <c r="K213" s="12">
        <f>ROUND(K209-K212,5)</f>
        <v>0</v>
      </c>
      <c r="L213" s="12">
        <f>ROUND((J213-K213),5)</f>
        <v>-29878.79</v>
      </c>
      <c r="M213" s="13">
        <f>ROUND(IF(K213=0, IF(J213=0, 0, 1), J213/K213),5)</f>
        <v>1</v>
      </c>
    </row>
    <row r="214" spans="1:13" s="16" customFormat="1" ht="13.5" thickBot="1" x14ac:dyDescent="0.25">
      <c r="A214" s="2" t="s">
        <v>138</v>
      </c>
      <c r="B214" s="2"/>
      <c r="C214" s="2"/>
      <c r="D214" s="2"/>
      <c r="E214" s="2"/>
      <c r="F214" s="2"/>
      <c r="G214" s="2"/>
      <c r="H214" s="2"/>
      <c r="I214" s="2"/>
      <c r="J214" s="14">
        <f>ROUND(J208+J213,5)</f>
        <v>17537.23</v>
      </c>
      <c r="K214" s="14">
        <f>ROUND(K208+K213,5)</f>
        <v>0</v>
      </c>
      <c r="L214" s="14">
        <f>ROUND((J214-K214),5)</f>
        <v>17537.23</v>
      </c>
      <c r="M214" s="15">
        <f>ROUND(IF(K214=0, IF(J214=0, 0, 1), J214/K214),5)</f>
        <v>1</v>
      </c>
    </row>
    <row r="215" spans="1:13" ht="15.75" thickTop="1" x14ac:dyDescent="0.25"/>
  </sheetData>
  <pageMargins left="0.2" right="0.2" top="0.75" bottom="0.5" header="0.1" footer="0.3"/>
  <pageSetup orientation="landscape" r:id="rId1"/>
  <headerFoot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Hespe</dc:creator>
  <cp:lastModifiedBy>Sonya Hespe</cp:lastModifiedBy>
  <cp:lastPrinted>2020-06-17T16:19:22Z</cp:lastPrinted>
  <dcterms:created xsi:type="dcterms:W3CDTF">2020-06-17T15:55:51Z</dcterms:created>
  <dcterms:modified xsi:type="dcterms:W3CDTF">2020-06-17T16:20:19Z</dcterms:modified>
</cp:coreProperties>
</file>